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416" windowWidth="10215" windowHeight="12195" tabRatio="378" firstSheet="1" activeTab="1"/>
  </bookViews>
  <sheets>
    <sheet name="Лист согласований" sheetId="1" state="hidden" r:id="rId1"/>
    <sheet name="Бланк уставок" sheetId="2" r:id="rId2"/>
    <sheet name="Параметры Г" sheetId="3" state="hidden" r:id="rId3"/>
    <sheet name="Параметры Т" sheetId="4" state="hidden" r:id="rId4"/>
    <sheet name="Параметры ТСН" sheetId="5" state="hidden" r:id="rId5"/>
  </sheets>
  <definedNames>
    <definedName name="_xlnm.Print_Titles" localSheetId="1">'Бланк уставок'!$3:$4</definedName>
    <definedName name="_xlnm.Print_Area" localSheetId="1">'Бланк уставок'!$A$1:$S$226</definedName>
    <definedName name="_xlnm.Print_Area" localSheetId="0">'Лист согласований'!$A$1:$H$18</definedName>
  </definedNames>
  <calcPr calcMode="manual" fullCalcOnLoad="1"/>
</workbook>
</file>

<file path=xl/sharedStrings.xml><?xml version="1.0" encoding="utf-8"?>
<sst xmlns="http://schemas.openxmlformats.org/spreadsheetml/2006/main" count="1028" uniqueCount="468">
  <si>
    <t>Обозначение защиты</t>
  </si>
  <si>
    <t>Наименование уставок</t>
  </si>
  <si>
    <t xml:space="preserve">Обозначение уставок   </t>
  </si>
  <si>
    <t>е.д. изм.</t>
  </si>
  <si>
    <t>Значение уставки по умолчанию</t>
  </si>
  <si>
    <t>Уставка</t>
  </si>
  <si>
    <t xml:space="preserve">Число фаз </t>
  </si>
  <si>
    <t>мин</t>
  </si>
  <si>
    <t>макс</t>
  </si>
  <si>
    <t>шаг</t>
  </si>
  <si>
    <t>первич</t>
  </si>
  <si>
    <t>вторич</t>
  </si>
  <si>
    <t>о.е.</t>
  </si>
  <si>
    <t>c</t>
  </si>
  <si>
    <t>Входная цепь</t>
  </si>
  <si>
    <t>Лист согласований</t>
  </si>
  <si>
    <t>Наименование организации
(предприятия)</t>
  </si>
  <si>
    <t>Исполнитель</t>
  </si>
  <si>
    <t>ФИО</t>
  </si>
  <si>
    <t>Подпись</t>
  </si>
  <si>
    <t>Дата</t>
  </si>
  <si>
    <t>Примечание</t>
  </si>
  <si>
    <t>ООО НПП "ЭКРА"</t>
  </si>
  <si>
    <t>Разработал</t>
  </si>
  <si>
    <t>Зав.сектором</t>
  </si>
  <si>
    <t>Доронин А.В.</t>
  </si>
  <si>
    <t>Утвердил</t>
  </si>
  <si>
    <t>Наумов В.А.</t>
  </si>
  <si>
    <t>Расчет выполнил</t>
  </si>
  <si>
    <t>ГИП</t>
  </si>
  <si>
    <t>Начальник СРЗА</t>
  </si>
  <si>
    <t>Таблица 1 Параметры трансформатора</t>
  </si>
  <si>
    <t>№ п.п.</t>
  </si>
  <si>
    <t>Наименование</t>
  </si>
  <si>
    <t>Обозначение</t>
  </si>
  <si>
    <t>Значение</t>
  </si>
  <si>
    <t>Ед. изм.</t>
  </si>
  <si>
    <t>3хОРЦ-417000/750</t>
  </si>
  <si>
    <t>5Т</t>
  </si>
  <si>
    <t>Номинальное напряжение на стороне ВН</t>
  </si>
  <si>
    <t>Uвн</t>
  </si>
  <si>
    <t>кВ</t>
  </si>
  <si>
    <t>Номинальное напряжение на стороне СН</t>
  </si>
  <si>
    <t>Uсн</t>
  </si>
  <si>
    <t>Номинальное напряжение на стороне НН</t>
  </si>
  <si>
    <t>Uнн</t>
  </si>
  <si>
    <t>Полная мощность защищаемого объекта</t>
  </si>
  <si>
    <t>Sном</t>
  </si>
  <si>
    <t>МВА</t>
  </si>
  <si>
    <t>Напряжение короткого замыкания</t>
  </si>
  <si>
    <t>Uk</t>
  </si>
  <si>
    <t>%</t>
  </si>
  <si>
    <t>Первичный номинальный ток на стороен ВН</t>
  </si>
  <si>
    <t>Iвн</t>
  </si>
  <si>
    <t>А</t>
  </si>
  <si>
    <t>Первичный номинальный ток на стороен СН</t>
  </si>
  <si>
    <t>Iсн</t>
  </si>
  <si>
    <t>Первичный номинальный ток на стороен НН1</t>
  </si>
  <si>
    <t>Iнн1</t>
  </si>
  <si>
    <t>Первичный номинальный ток на стороен НН2</t>
  </si>
  <si>
    <t>Iнн2</t>
  </si>
  <si>
    <t>Таблица 2 Расчет базисных величин</t>
  </si>
  <si>
    <t>Наименование цепи</t>
  </si>
  <si>
    <t>Kтт или Kтн</t>
  </si>
  <si>
    <t>Базисная 
величина</t>
  </si>
  <si>
    <t>Схема 
соединения 
ТТ (ТН)</t>
  </si>
  <si>
    <t>Ток в цепи ТТ на стороне ВН ТБ</t>
  </si>
  <si>
    <t>/</t>
  </si>
  <si>
    <t>Y</t>
  </si>
  <si>
    <t>Ток в цепи ТТ на стороне НН1 ТБ</t>
  </si>
  <si>
    <t>Ток в цепи ТТ в нулевом проводе ТБ</t>
  </si>
  <si>
    <t>1*</t>
  </si>
  <si>
    <t>Ток в цепи ТТ типа ТПС</t>
  </si>
  <si>
    <t>Напряжение в цепи ТН на стороне НН1 ТБ (Y)</t>
  </si>
  <si>
    <t>Δ</t>
  </si>
  <si>
    <t>Напряжение в цепи ТН на стороне НН2 ТБ (Y)</t>
  </si>
  <si>
    <t>Программно вычисляемые цепи</t>
  </si>
  <si>
    <t>Примечание:</t>
  </si>
  <si>
    <t>1) * - базисная величина принимается по умолчанию</t>
  </si>
  <si>
    <r>
      <t>I</t>
    </r>
    <r>
      <rPr>
        <vertAlign val="subscript"/>
        <sz val="12"/>
        <rFont val="Times New Roman"/>
        <family val="1"/>
      </rPr>
      <t>ВН ТБ</t>
    </r>
  </si>
  <si>
    <r>
      <t>I</t>
    </r>
    <r>
      <rPr>
        <vertAlign val="subscript"/>
        <sz val="12"/>
        <rFont val="Times New Roman"/>
        <family val="1"/>
      </rPr>
      <t>НН1 ТБ-5Г</t>
    </r>
  </si>
  <si>
    <r>
      <t>I</t>
    </r>
    <r>
      <rPr>
        <vertAlign val="subscript"/>
        <sz val="12"/>
        <rFont val="Times New Roman"/>
        <family val="1"/>
      </rPr>
      <t>НН2 ТБ-5Г</t>
    </r>
  </si>
  <si>
    <r>
      <t>I</t>
    </r>
    <r>
      <rPr>
        <vertAlign val="subscript"/>
        <sz val="12"/>
        <rFont val="Times New Roman"/>
        <family val="1"/>
      </rPr>
      <t>НН1 ТБ-6Г</t>
    </r>
  </si>
  <si>
    <r>
      <t>I</t>
    </r>
    <r>
      <rPr>
        <vertAlign val="subscript"/>
        <sz val="12"/>
        <rFont val="Times New Roman"/>
        <family val="1"/>
      </rPr>
      <t>НН2 ТБ-6Г</t>
    </r>
  </si>
  <si>
    <r>
      <t>I</t>
    </r>
    <r>
      <rPr>
        <vertAlign val="subscript"/>
        <sz val="12"/>
        <rFont val="Times New Roman"/>
        <family val="1"/>
      </rPr>
      <t>N, ВН</t>
    </r>
  </si>
  <si>
    <r>
      <t>I</t>
    </r>
    <r>
      <rPr>
        <vertAlign val="subscript"/>
        <sz val="12"/>
        <rFont val="Times New Roman"/>
        <family val="1"/>
      </rPr>
      <t>ТПС</t>
    </r>
  </si>
  <si>
    <r>
      <t>U</t>
    </r>
    <r>
      <rPr>
        <vertAlign val="subscript"/>
        <sz val="12"/>
        <rFont val="Times New Roman"/>
        <family val="1"/>
      </rPr>
      <t>НН1 ТБ, Y</t>
    </r>
  </si>
  <si>
    <r>
      <t>Напряжение в цепи ТН на стороне НН1 ТБ (</t>
    </r>
    <r>
      <rPr>
        <sz val="12"/>
        <rFont val="Arial"/>
        <family val="0"/>
      </rPr>
      <t>∆</t>
    </r>
    <r>
      <rPr>
        <sz val="12"/>
        <rFont val="Times New Roman"/>
        <family val="1"/>
      </rPr>
      <t>)</t>
    </r>
  </si>
  <si>
    <r>
      <t>U</t>
    </r>
    <r>
      <rPr>
        <vertAlign val="subscript"/>
        <sz val="12"/>
        <rFont val="Times New Roman"/>
        <family val="1"/>
      </rPr>
      <t>НН1 ТБ, Δ</t>
    </r>
  </si>
  <si>
    <r>
      <t>U</t>
    </r>
    <r>
      <rPr>
        <vertAlign val="subscript"/>
        <sz val="12"/>
        <rFont val="Times New Roman"/>
        <family val="1"/>
      </rPr>
      <t>НН2 ТБ, Y</t>
    </r>
  </si>
  <si>
    <r>
      <t>Напряжение в цепи ТН на стороне НН2 ТБ (</t>
    </r>
    <r>
      <rPr>
        <sz val="12"/>
        <rFont val="Arial"/>
        <family val="0"/>
      </rPr>
      <t>∆</t>
    </r>
    <r>
      <rPr>
        <sz val="12"/>
        <rFont val="Times New Roman"/>
        <family val="1"/>
      </rPr>
      <t>)</t>
    </r>
  </si>
  <si>
    <r>
      <t>U</t>
    </r>
    <r>
      <rPr>
        <vertAlign val="subscript"/>
        <sz val="12"/>
        <rFont val="Times New Roman"/>
        <family val="1"/>
      </rPr>
      <t>НН2 ТБ, Δ</t>
    </r>
  </si>
  <si>
    <t xml:space="preserve">Обозначение </t>
  </si>
  <si>
    <t>Таблица 1 Параметры генератора</t>
  </si>
  <si>
    <t>Номинальное напряжение</t>
  </si>
  <si>
    <t>Uном</t>
  </si>
  <si>
    <t>Активная мощность защищаемого объекта</t>
  </si>
  <si>
    <t>Рном</t>
  </si>
  <si>
    <t>МВт</t>
  </si>
  <si>
    <t>Коэффициент мощности</t>
  </si>
  <si>
    <t>cosf</t>
  </si>
  <si>
    <t>Первичный номинальный ток генератора</t>
  </si>
  <si>
    <t>Iном</t>
  </si>
  <si>
    <t>Таблица 2  Расчет базисных величин</t>
  </si>
  <si>
    <t>Iг</t>
  </si>
  <si>
    <t>Iнг</t>
  </si>
  <si>
    <t>Ток на выводах генератора в цепи ТНПУ</t>
  </si>
  <si>
    <t>Iтнп</t>
  </si>
  <si>
    <t>-</t>
  </si>
  <si>
    <t>Напряжение на выводах генератора</t>
  </si>
  <si>
    <t xml:space="preserve"> UГ,Y</t>
  </si>
  <si>
    <t>UГ,Δ</t>
  </si>
  <si>
    <t>Таблица 1 Параметры трансформатора собственных нужд</t>
  </si>
  <si>
    <t>ТСН</t>
  </si>
  <si>
    <t>Первичный номинальный ток на стороен НН</t>
  </si>
  <si>
    <t>Iнн</t>
  </si>
  <si>
    <t>Ток в цепи ТТ на стороне ВН ТСН</t>
  </si>
  <si>
    <t>Iвн тсн</t>
  </si>
  <si>
    <t>Ток в цепи ТТ на стороне НН ТСН</t>
  </si>
  <si>
    <t>Iнн тсн</t>
  </si>
  <si>
    <t>Ток в цепи ТТ в нулевом проводе ТСН</t>
  </si>
  <si>
    <t>In</t>
  </si>
  <si>
    <t>Ток в цепи ТНП на стороне ВН ТСН</t>
  </si>
  <si>
    <t>Напряжение в цепи ТН на шинах ГРУ 10 кВ (Y)</t>
  </si>
  <si>
    <t>Uш,Y</t>
  </si>
  <si>
    <t>U∆ н-к</t>
  </si>
  <si>
    <r>
      <t>Напряжение в цепи ТН на шинах ГРУ 10 кВ (</t>
    </r>
    <r>
      <rPr>
        <sz val="12"/>
        <rFont val="Arial"/>
        <family val="0"/>
      </rPr>
      <t>∆</t>
    </r>
    <r>
      <rPr>
        <sz val="12"/>
        <rFont val="Times New Roman"/>
        <family val="1"/>
      </rPr>
      <t>)</t>
    </r>
  </si>
  <si>
    <t>Величина</t>
  </si>
  <si>
    <t>ед.
изм.</t>
  </si>
  <si>
    <t>3ф</t>
  </si>
  <si>
    <t>В</t>
  </si>
  <si>
    <t>с</t>
  </si>
  <si>
    <t>Вторая выдержка времени при срабатывании органа Отс.</t>
  </si>
  <si>
    <t>Третья выдержка времени при срабатывании органа Отс.</t>
  </si>
  <si>
    <t>Первая выдержка времени при срабатывании органа Откл.</t>
  </si>
  <si>
    <t>Вторая выдержка времени при срабатывании органа Откл.</t>
  </si>
  <si>
    <t>Третья выдержка времени при срабатывании органа Откл.</t>
  </si>
  <si>
    <t>1ф</t>
  </si>
  <si>
    <t>Ток срабатывания</t>
  </si>
  <si>
    <t>Коэффициент возврата</t>
  </si>
  <si>
    <t>Kвоз</t>
  </si>
  <si>
    <t>Fi</t>
  </si>
  <si>
    <t>Напряжение срабатывания</t>
  </si>
  <si>
    <t>Квоз</t>
  </si>
  <si>
    <t>Iср</t>
  </si>
  <si>
    <t>Uср</t>
  </si>
  <si>
    <t>Немудрова К.С.</t>
  </si>
  <si>
    <t>Ток в цепи ТТ со стороны лин. выводов генератора</t>
  </si>
  <si>
    <t>Ток в цепи ТТ со стороны нул. выводов генератора</t>
  </si>
  <si>
    <r>
      <t>100/</t>
    </r>
    <r>
      <rPr>
        <sz val="12"/>
        <rFont val="Arial Cyr"/>
        <family val="0"/>
      </rPr>
      <t>√</t>
    </r>
    <r>
      <rPr>
        <sz val="12"/>
        <rFont val="Times New Roman"/>
        <family val="1"/>
      </rPr>
      <t>3</t>
    </r>
  </si>
  <si>
    <t>100/3</t>
  </si>
  <si>
    <t>Выведено</t>
  </si>
  <si>
    <t>Выдержка времени 2 ступени при повышении частоты</t>
  </si>
  <si>
    <t>F&gt;4_Сраб_t</t>
  </si>
  <si>
    <t>Выдержка времени при срабатывании защиты</t>
  </si>
  <si>
    <t>Откл_t</t>
  </si>
  <si>
    <t>Цепи отключения</t>
  </si>
  <si>
    <t>Цепи включения</t>
  </si>
  <si>
    <t>Цепи управления</t>
  </si>
  <si>
    <t>Наименование организации</t>
  </si>
  <si>
    <t>Согласовано</t>
  </si>
  <si>
    <t>Утверждено</t>
  </si>
  <si>
    <t>Выдержка времени при срабатывании органа Откл.</t>
  </si>
  <si>
    <t>РТ ЗНР</t>
  </si>
  <si>
    <t>Коэффициент несимметрии</t>
  </si>
  <si>
    <t>K</t>
  </si>
  <si>
    <t>Значение тока, при котором производится расчет соотношения</t>
  </si>
  <si>
    <t>РТ МТЗ-1</t>
  </si>
  <si>
    <t>РТ МТЗ-2</t>
  </si>
  <si>
    <t>РТ МТЗ-3</t>
  </si>
  <si>
    <t>РТ Заг 
МТЗ-1</t>
  </si>
  <si>
    <t>РН ПпН</t>
  </si>
  <si>
    <t>Минимальное линейное напряжение срабатывания</t>
  </si>
  <si>
    <t>Нижняя граница зоны срабатывания</t>
  </si>
  <si>
    <t>Верхняя граница зоны срабатывания</t>
  </si>
  <si>
    <t>φmax</t>
  </si>
  <si>
    <t>φmin</t>
  </si>
  <si>
    <t>РН ЗПН</t>
  </si>
  <si>
    <t>ЗПН_Сраб</t>
  </si>
  <si>
    <t>УРОВ_Пуск</t>
  </si>
  <si>
    <t>РТ
УРОВ</t>
  </si>
  <si>
    <t>ЗНР_Сраб</t>
  </si>
  <si>
    <t>ЗОЗЗ</t>
  </si>
  <si>
    <t>Ввод_УРОВ</t>
  </si>
  <si>
    <t>Ускор_МТЗ-2</t>
  </si>
  <si>
    <t>Режим_раб_ПпН</t>
  </si>
  <si>
    <t>Контр_сигн_дист_упр</t>
  </si>
  <si>
    <t>Упр_с_терм</t>
  </si>
  <si>
    <t>Выдержка времени при ускорении защиты</t>
  </si>
  <si>
    <t>Ускорение</t>
  </si>
  <si>
    <t>Пуск по напряжению</t>
  </si>
  <si>
    <t>Выдержка времени при неисправности ЦУ</t>
  </si>
  <si>
    <t>Выдержка времени при неисправности привода</t>
  </si>
  <si>
    <t>Неиспр_ЦУ</t>
  </si>
  <si>
    <t>Неиспр_прив</t>
  </si>
  <si>
    <t>Выдержка времени РПО</t>
  </si>
  <si>
    <t>Выдержка времени при ограничении сигнала отключения</t>
  </si>
  <si>
    <t>Снятие_Откл</t>
  </si>
  <si>
    <t>Огран_сигн_откл</t>
  </si>
  <si>
    <t>Блок_вкл_при_Авар_Откл</t>
  </si>
  <si>
    <t>Выдержка времени на снятие включения</t>
  </si>
  <si>
    <t>На_снятие_Вкл</t>
  </si>
  <si>
    <t>Выдержка времени при задержке РПО</t>
  </si>
  <si>
    <t>Задержка_РПО</t>
  </si>
  <si>
    <t>Выдержка времени при снятии включения</t>
  </si>
  <si>
    <t>Снятие_Вкл</t>
  </si>
  <si>
    <t>Сбр_сигн_Вкл</t>
  </si>
  <si>
    <t>Выдержка времени при сбросе сигнала включения</t>
  </si>
  <si>
    <t>Огран_сигн_Вкл</t>
  </si>
  <si>
    <t>Выдержка времени при ограничении сигнала включения</t>
  </si>
  <si>
    <t>Выдержка времени на возврат для сигнала РПО</t>
  </si>
  <si>
    <t>РПО</t>
  </si>
  <si>
    <t>Моностабильная константа</t>
  </si>
  <si>
    <t>Формирование команд</t>
  </si>
  <si>
    <t>Самопроизвольное отключение</t>
  </si>
  <si>
    <t>Выдержка времени на срабатывание</t>
  </si>
  <si>
    <t>Авар_Откл</t>
  </si>
  <si>
    <t>Длит_сигн_вкл</t>
  </si>
  <si>
    <t>TMOI1</t>
  </si>
  <si>
    <t>TMOI2</t>
  </si>
  <si>
    <t>РНМ МТЗ</t>
  </si>
  <si>
    <t>Iуст</t>
  </si>
  <si>
    <t>K_I</t>
  </si>
  <si>
    <t>Uуст</t>
  </si>
  <si>
    <t>K_U</t>
  </si>
  <si>
    <t>Граница зоны срабатывания</t>
  </si>
  <si>
    <t>ЗОЗЗ_Сраб</t>
  </si>
  <si>
    <t>МТЗ-2_Сраб_t2</t>
  </si>
  <si>
    <t>ЗМН</t>
  </si>
  <si>
    <t>DT1</t>
  </si>
  <si>
    <t>DT2</t>
  </si>
  <si>
    <t>Неиспр_внеш_УРОВ</t>
  </si>
  <si>
    <t>Служебные сигналы</t>
  </si>
  <si>
    <t>МТЗ-1_Сраб_t2</t>
  </si>
  <si>
    <t>ЗМН-1_Сраб</t>
  </si>
  <si>
    <t>ЗМН-2_Сраб</t>
  </si>
  <si>
    <t>РН ЗМН-2</t>
  </si>
  <si>
    <t>РН ЗМН-1</t>
  </si>
  <si>
    <t>Контроль тока при внеш. УРОВ: 1-предусмотр.; 0-не предусмотр.</t>
  </si>
  <si>
    <t>Внеш_УРОВ_на_выш_выкл</t>
  </si>
  <si>
    <t>Конт_тока_при_внеш_УРОВ</t>
  </si>
  <si>
    <t>РПВ_2</t>
  </si>
  <si>
    <t>МТЗ-3_Сраб_t2</t>
  </si>
  <si>
    <t>Ускор_МТЗ-3</t>
  </si>
  <si>
    <t>РКОН</t>
  </si>
  <si>
    <t>Запрет АПВ</t>
  </si>
  <si>
    <t>DT3</t>
  </si>
  <si>
    <t>АПВ</t>
  </si>
  <si>
    <t>Работа_АПВ</t>
  </si>
  <si>
    <t>Готов_АПВ1</t>
  </si>
  <si>
    <t>Готов_АПВ2</t>
  </si>
  <si>
    <t>Готов_цикла_АПВ</t>
  </si>
  <si>
    <t>DT4</t>
  </si>
  <si>
    <t>Самопроизвольное включение</t>
  </si>
  <si>
    <t>Авар_Вкл</t>
  </si>
  <si>
    <t>U2сек &gt;</t>
  </si>
  <si>
    <t>U2вв &gt;</t>
  </si>
  <si>
    <t>РТ ЛЗШ</t>
  </si>
  <si>
    <t>ЛЗШ_Сраб</t>
  </si>
  <si>
    <t>Выдержка времени при неисправности блокировки</t>
  </si>
  <si>
    <t>ЛЗШ_Неиспр</t>
  </si>
  <si>
    <t>Пуск_по_напр_ЛЗШ</t>
  </si>
  <si>
    <t>РТ-1</t>
  </si>
  <si>
    <t>РТ-1_Сраб</t>
  </si>
  <si>
    <t>РТ-2</t>
  </si>
  <si>
    <t>РТ-2_Сраб</t>
  </si>
  <si>
    <t>КС</t>
  </si>
  <si>
    <t xml:space="preserve">Коэффициент возврата </t>
  </si>
  <si>
    <t>Kвоз.Uген</t>
  </si>
  <si>
    <t>Напряжение сети на вводе</t>
  </si>
  <si>
    <t>Uсети</t>
  </si>
  <si>
    <t>Kвоз.Uсети</t>
  </si>
  <si>
    <t>Разность напряжений</t>
  </si>
  <si>
    <t>dU</t>
  </si>
  <si>
    <t>Kвоз.dU</t>
  </si>
  <si>
    <t>Разность частот</t>
  </si>
  <si>
    <t>dHz</t>
  </si>
  <si>
    <t>Гц</t>
  </si>
  <si>
    <t>Kвоз.dHz</t>
  </si>
  <si>
    <t>Угол максимальной чувствительности</t>
  </si>
  <si>
    <t>Kвоз.Fi</t>
  </si>
  <si>
    <t>Время воздействия на включение</t>
  </si>
  <si>
    <t>Твоз</t>
  </si>
  <si>
    <t>Время опережения на включение</t>
  </si>
  <si>
    <t>Топ</t>
  </si>
  <si>
    <t>Угол максимальной чувствительности сети</t>
  </si>
  <si>
    <t>Fiсети</t>
  </si>
  <si>
    <t>Выдержка времени на запрет</t>
  </si>
  <si>
    <t>Выдержка времени на готовность</t>
  </si>
  <si>
    <t>Выдержка времени при неисправности ТН ввода</t>
  </si>
  <si>
    <t>Выдержка времени при неисправности ТН секции</t>
  </si>
  <si>
    <t>Неиспр_ТН_сек</t>
  </si>
  <si>
    <t>Неиспр_ТН_вв</t>
  </si>
  <si>
    <t>ВНР</t>
  </si>
  <si>
    <t>АВР</t>
  </si>
  <si>
    <t>Работа_АВР</t>
  </si>
  <si>
    <t>Запрет_АВР</t>
  </si>
  <si>
    <t>Сраб_АВР</t>
  </si>
  <si>
    <t>Готов_АВР</t>
  </si>
  <si>
    <t>Дейст_сигн_АВР</t>
  </si>
  <si>
    <t>Режим_ВНР</t>
  </si>
  <si>
    <t>DT5</t>
  </si>
  <si>
    <t>DT6</t>
  </si>
  <si>
    <t xml:space="preserve">Выдержка времени на возврат </t>
  </si>
  <si>
    <t>Uмин</t>
  </si>
  <si>
    <t>Uвв,н-к</t>
  </si>
  <si>
    <t>Iттнп</t>
  </si>
  <si>
    <t>Пуск_МТЗ_от_ЛЗШ</t>
  </si>
  <si>
    <t>РКНН сек</t>
  </si>
  <si>
    <t>Выд_ком_откл</t>
  </si>
  <si>
    <t>Ток пуска</t>
  </si>
  <si>
    <t>Iпуск</t>
  </si>
  <si>
    <t>РНМ НПФ</t>
  </si>
  <si>
    <t>Тип выдержек времени на срабатывание</t>
  </si>
  <si>
    <t>Тип ВВС</t>
  </si>
  <si>
    <t>Тип выдержек времени на возврат</t>
  </si>
  <si>
    <t>Тип ВВВ</t>
  </si>
  <si>
    <t>Время возврата</t>
  </si>
  <si>
    <t>РТ 3Iо &gt;&gt;</t>
  </si>
  <si>
    <t>РТ ТОНП</t>
  </si>
  <si>
    <t>I1min</t>
  </si>
  <si>
    <t>РКНН вв</t>
  </si>
  <si>
    <t>Uн</t>
  </si>
  <si>
    <t>Контроль тележки:1-предусмотр., 0-не предусмотр.</t>
  </si>
  <si>
    <t>Контроль_тележки</t>
  </si>
  <si>
    <t>Uсек,н-к</t>
  </si>
  <si>
    <t>КИНсек</t>
  </si>
  <si>
    <t>КИНвв</t>
  </si>
  <si>
    <t>КИН_сек_Сраб</t>
  </si>
  <si>
    <t>Выдержка времени при неисправности цепей напряжения</t>
  </si>
  <si>
    <t>КИН_вв_Сраб</t>
  </si>
  <si>
    <t>ЗОЗЗ_Сигн</t>
  </si>
  <si>
    <t>3Uo_Сигн</t>
  </si>
  <si>
    <t>Сигнализация земли в сети</t>
  </si>
  <si>
    <t>ЗОЗЗ-2</t>
  </si>
  <si>
    <t>ЗОЗЗ-2_Сраб_t</t>
  </si>
  <si>
    <t>ЗДЗ</t>
  </si>
  <si>
    <t>Выдержка времени на срабатывание ЗДЗ</t>
  </si>
  <si>
    <t>Выдержка времени на сигнализацию ЗДЗ</t>
  </si>
  <si>
    <t>Выдержка времени на сигнал о Неиспр. ЗДЗ</t>
  </si>
  <si>
    <t>Контроль тока: 1-не предусмотрен; 0-предусмотр.</t>
  </si>
  <si>
    <t>ЗДЗ_Сраб_t2</t>
  </si>
  <si>
    <t>ЗДЗ_Сигн</t>
  </si>
  <si>
    <t>ЗДЗ_Неиспр</t>
  </si>
  <si>
    <t>Контр_ЗДЗ_по_току</t>
  </si>
  <si>
    <t>DT7</t>
  </si>
  <si>
    <t>DT8</t>
  </si>
  <si>
    <t>TMOС1</t>
  </si>
  <si>
    <t>TMOС2</t>
  </si>
  <si>
    <t>TMOC3</t>
  </si>
  <si>
    <t>TMOI3</t>
  </si>
  <si>
    <t>МТЗ-1_Авт_загр_уст</t>
  </si>
  <si>
    <t>МТЗ-1_Конт_напр</t>
  </si>
  <si>
    <t>МТЗ-1_Пуск_по_напр</t>
  </si>
  <si>
    <t>МТЗ-2_Пуск_по_напр</t>
  </si>
  <si>
    <t>МТЗ-2_Конт_напр</t>
  </si>
  <si>
    <t>МТЗ-3_Конт_напр</t>
  </si>
  <si>
    <t>МТЗ-3_Пуск_по_напр</t>
  </si>
  <si>
    <t>Конт_нспр_ТН</t>
  </si>
  <si>
    <t>Контр_напр</t>
  </si>
  <si>
    <t>Контр_3Uo</t>
  </si>
  <si>
    <t>Выбор_контр</t>
  </si>
  <si>
    <t>Ввод_ВНР</t>
  </si>
  <si>
    <t>Внешний УРОВ на вышестоящий выключатель: 1-предусмотрен; 0-не предусмотрен</t>
  </si>
  <si>
    <t>Вывод_АПВ_2</t>
  </si>
  <si>
    <t>Uвв</t>
  </si>
  <si>
    <t>Uсек</t>
  </si>
  <si>
    <t>Коэффициент возврата по напряжению</t>
  </si>
  <si>
    <t>Kвоз.U</t>
  </si>
  <si>
    <t>РТ 3Io&gt;&gt;&gt;</t>
  </si>
  <si>
    <t>РН_3Uо&gt;_  ЗФР_изм</t>
  </si>
  <si>
    <t>РН_3Uо&gt;_  ЗФР_рас</t>
  </si>
  <si>
    <t>Uвв, н-к</t>
  </si>
  <si>
    <t>Uвв,Y</t>
  </si>
  <si>
    <t>РН 3Uo&gt;_изм</t>
  </si>
  <si>
    <t>РН 3Uo&gt;_рас</t>
  </si>
  <si>
    <t>РТ 3Iо &gt;</t>
  </si>
  <si>
    <t>РН 3Uo&gt;</t>
  </si>
  <si>
    <r>
      <t>I</t>
    </r>
    <r>
      <rPr>
        <vertAlign val="subscript"/>
        <sz val="11"/>
        <rFont val="Arial"/>
        <family val="2"/>
      </rPr>
      <t>,Y</t>
    </r>
  </si>
  <si>
    <r>
      <t>Uсек</t>
    </r>
    <r>
      <rPr>
        <vertAlign val="subscript"/>
        <sz val="11"/>
        <rFont val="Arial"/>
        <family val="2"/>
      </rPr>
      <t>,Y</t>
    </r>
  </si>
  <si>
    <r>
      <t>Uвв</t>
    </r>
    <r>
      <rPr>
        <vertAlign val="subscript"/>
        <sz val="11"/>
        <rFont val="Arial"/>
        <family val="2"/>
      </rPr>
      <t>,Y</t>
    </r>
  </si>
  <si>
    <r>
      <t>U</t>
    </r>
    <r>
      <rPr>
        <vertAlign val="subscript"/>
        <sz val="11"/>
        <rFont val="Arial"/>
        <family val="2"/>
      </rPr>
      <t>CР</t>
    </r>
  </si>
  <si>
    <r>
      <t>Uсек</t>
    </r>
    <r>
      <rPr>
        <vertAlign val="subscript"/>
        <sz val="11"/>
        <rFont val="Arial"/>
        <family val="2"/>
      </rPr>
      <t>,АВ</t>
    </r>
  </si>
  <si>
    <r>
      <t>Uвв</t>
    </r>
    <r>
      <rPr>
        <vertAlign val="subscript"/>
        <sz val="11"/>
        <rFont val="Arial"/>
        <family val="2"/>
      </rPr>
      <t>,АВ</t>
    </r>
  </si>
  <si>
    <t>Автоматическое загрубление уставки: 1-предусмотрено; 0-не предусмотрено</t>
  </si>
  <si>
    <t>Действие направленной МТЗ-1 при неисправности ТН: 1 – Автоматическое переключение на ненаправленность МТЗ-1; 0-Запрет работы</t>
  </si>
  <si>
    <t>Контроль направленности МТЗ-1: 1-предусмотрен; 0-не предусмотрен</t>
  </si>
  <si>
    <t>Пуск по напряжению МТЗ-1:  1-предусмотрен; 0-не предусмотрен</t>
  </si>
  <si>
    <t>Действие направленной МТЗ-2 при неисправности ТН: 1 – Автоматическое переключение на ненаправленность МТЗ-2; 0 - Запрет работы</t>
  </si>
  <si>
    <t>Контроль направленности МТЗ-2: 1-предусмотрен; 0-не предусмотрен</t>
  </si>
  <si>
    <t>Пуск по напряжению МТЗ-2:  1-предусмотрен; 0-не предусмотрен</t>
  </si>
  <si>
    <t>Ускорение МТЗ-2:  1-предусмотрено; 0-не предусмотрено</t>
  </si>
  <si>
    <t>Действие направленной МТЗ-3 при неисправности ТН: 1 – Автоматическое переключение на ненаправленность МТЗ-3; 0-Запрет работы</t>
  </si>
  <si>
    <t>Контроль направленности МТЗ-3: 1-предусмотрен; 0-не предусмотрен</t>
  </si>
  <si>
    <t>Пуск по напряжению МТЗ-3:  1-предусмотрен; 0-не предусмотрен</t>
  </si>
  <si>
    <t>Ускорение МТЗ-3:  1-предусмотрено; 0-не предусмотрено</t>
  </si>
  <si>
    <t>Пуск МТЗ от ЛЗШ:  1-предусмотрен; 0-не предусмотрен</t>
  </si>
  <si>
    <t>Работа по 3Uo и по 3Io с направлен.: 1-предусмотр.; 0-не предусмотр.</t>
  </si>
  <si>
    <t>Работа ЗОЗЗ по напряж. 3Uo:  1-предусмотрена; 0-не предусмотрена</t>
  </si>
  <si>
    <t>Ввод УРОВ: 1-введено; 0-выведено</t>
  </si>
  <si>
    <t>Пуск по напряжению ЛЗШ: 1-предусмотр.; 0-не предусмотр.</t>
  </si>
  <si>
    <t>Контроль неисправности ТН секции: 1- предусмотр.; 0-не предусмотр.</t>
  </si>
  <si>
    <t>Режим работы пуска по напряжению: 1-по U&lt;; 0-по U&lt; или по U2&gt;</t>
  </si>
  <si>
    <t>Работа АВР: 1-предусмотр.; 0-не предусмотр.</t>
  </si>
  <si>
    <t>Вывод АПВ2: 1-предусмотр.; 0-не предусмотр.</t>
  </si>
  <si>
    <t>Работа АПВ: 1-предусмотр.; 0-не предусмотр.</t>
  </si>
  <si>
    <t>Режим ВНР: 1-осн.ввод-рез.ввод; 0-рез.ввод-осн.ввод</t>
  </si>
  <si>
    <t>ВНР: 1-введено; 0-выведено</t>
  </si>
  <si>
    <t>РПВ2: 1- не предусмотр., 0-предусмотр.</t>
  </si>
  <si>
    <t>Выдача команды на отключение: 1-импульсно; 0-непрерывно</t>
  </si>
  <si>
    <t>Контр. сигнала «Дист. Управл.»: 1-не предусмотр.; 0-предусмотр.</t>
  </si>
  <si>
    <t>Управление выкл.с терм.: 1-предусмотр.; 0-не предусмотр.</t>
  </si>
  <si>
    <t>Блокировка включения при «Авар. откл.»: 1-предусмотр.; 0-не предусмотр.</t>
  </si>
  <si>
    <t>Градус</t>
  </si>
  <si>
    <t>МТЗ-1_Напр_ при_Неисп_ТН</t>
  </si>
  <si>
    <t>Выбор способа контроля напряжения: 1-по аналоговому сигналу; 0-по дискретному сигналу</t>
  </si>
  <si>
    <t>МТЗ-3_Напр_ при_Неисп_ТН</t>
  </si>
  <si>
    <t>МТЗ-2_Напр_ при_Неисп_ТН</t>
  </si>
  <si>
    <t>Диапазон уставок (вторич)</t>
  </si>
  <si>
    <t>Срабатывание максимальной частоты 1ступени</t>
  </si>
  <si>
    <t>F1&gt;ст.1</t>
  </si>
  <si>
    <t>Срабатывание максимальной частоты 2ступени</t>
  </si>
  <si>
    <t>F1&gt;ст.2</t>
  </si>
  <si>
    <t>Срабатывание минимальной частоты 1ступени</t>
  </si>
  <si>
    <t>F1&lt;ст.1</t>
  </si>
  <si>
    <t>Срабатывание минимальной частоты 2ступени</t>
  </si>
  <si>
    <t>F1&lt;ст.2</t>
  </si>
  <si>
    <t>Срабатывание частоты на возврат</t>
  </si>
  <si>
    <t>dF возв</t>
  </si>
  <si>
    <t>Блокировка по скорости срабатывания</t>
  </si>
  <si>
    <t>dF1/dt ср</t>
  </si>
  <si>
    <t>Гц/с</t>
  </si>
  <si>
    <t>ЗПП</t>
  </si>
  <si>
    <t>Выдержка времени на срабатывание ЗПП</t>
  </si>
  <si>
    <t>РКЧ</t>
  </si>
  <si>
    <t>Выдержка времени на гашения поля</t>
  </si>
  <si>
    <t>Выдержка времени на разгрузку</t>
  </si>
  <si>
    <t>ЗПП_Сраб</t>
  </si>
  <si>
    <t>Гашение_поля</t>
  </si>
  <si>
    <t>Разгрузка</t>
  </si>
  <si>
    <t>ЗПП-С</t>
  </si>
  <si>
    <t>Выдержка времени на срабатывание ЗФР</t>
  </si>
  <si>
    <t>ЗФР_Сраб</t>
  </si>
  <si>
    <t>Разгрузка после отключения ввода: 1- разгрузка после отключения ввода и до включения секционного выключателя; 0-разгрузка до отключения ввода</t>
  </si>
  <si>
    <t>Ввод ЗПП-С: 1-введено; 0-выведено</t>
  </si>
  <si>
    <t>Ввод_ЗПП-С</t>
  </si>
  <si>
    <t>Разгрузка_после_откл_ввода</t>
  </si>
  <si>
    <t>Uсек,Y</t>
  </si>
  <si>
    <t>Направление РНМ для МТЗ-1: 1- обратное, 0-прямое</t>
  </si>
  <si>
    <t>МТЗ-1_Направ_РНМ</t>
  </si>
  <si>
    <t>МТЗ-2_Направ_РНМ</t>
  </si>
  <si>
    <t>Направление РНМ для МТЗ-2: 1- обратное, 0-прямое</t>
  </si>
  <si>
    <t>Направление РНМ для МТЗ-3: 1- обратное, 0-прямое</t>
  </si>
  <si>
    <t>МТЗ-3_Направ_РНМ</t>
  </si>
  <si>
    <t>Контроль встречного напряжения: 1-введено; 0-выведено</t>
  </si>
  <si>
    <t>Блокировка ЗМН от МТЗ: 1-введено; 0-выведено</t>
  </si>
  <si>
    <t>Контр_встр_напр</t>
  </si>
  <si>
    <t>Блок_ЗМН_от_МТЗ</t>
  </si>
  <si>
    <t>Контроль направ. ЛЗШ: 1-предусмотрен; 0-не предусмотрен</t>
  </si>
  <si>
    <t>Действ. Напр. ЛЗШ при неисп. ТН: 1-Авт.перекл.на не напр. ЛЗШ
0-Запрет работы</t>
  </si>
  <si>
    <t>ЛЗШ_Напр_при_Неисп_ТН</t>
  </si>
  <si>
    <t>ЛЗШ_Конт_напр</t>
  </si>
  <si>
    <t>Контроль наличия синхронизма: 1-Конт.налич.синхр.; 0-Конт.нал.напр.вв</t>
  </si>
  <si>
    <t>Бланк задания уставок терминала ЭКРА 211(А) 0622</t>
  </si>
  <si>
    <t>МТЗ-1_Сраб_t</t>
  </si>
  <si>
    <t>МТЗ-2_Сраб_t</t>
  </si>
  <si>
    <t>МТЗ-3_Сраб_t</t>
  </si>
  <si>
    <t>ЗДЗ_Сраб_t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</si>
</sst>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#&quot;           &quot;"/>
    <numFmt numFmtId="189" formatCode="&quot;DT &quot;##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&quot;DT&quot;##"/>
    <numFmt numFmtId="196" formatCode="0.0"/>
    <numFmt numFmtId="197" formatCode="[$-FC19]d\ mmmm\ yyyy\ &quot;г.&quot;"/>
    <numFmt numFmtId="198" formatCode="&quot;ДД.ММ.ГГ&quot;##"/>
    <numFmt numFmtId="199" formatCode="###"/>
    <numFmt numFmtId="200" formatCode="0.00000000"/>
    <numFmt numFmtId="201" formatCode="&quot;Отс_t&quot;##"/>
    <numFmt numFmtId="202" formatCode="&quot;Откл_t&quot;##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vertAlign val="subscript"/>
      <sz val="12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  <font>
      <b/>
      <sz val="20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12"/>
      <name val="Arial Cyr"/>
      <family val="0"/>
    </font>
    <font>
      <b/>
      <sz val="13"/>
      <name val="Arial"/>
      <family val="2"/>
    </font>
    <font>
      <sz val="13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medium">
        <color indexed="12"/>
      </bottom>
    </border>
    <border>
      <left>
        <color indexed="63"/>
      </left>
      <right>
        <color indexed="63"/>
      </right>
      <top style="thin"/>
      <bottom style="medium">
        <color indexed="12"/>
      </bottom>
    </border>
    <border>
      <left>
        <color indexed="63"/>
      </left>
      <right style="thick"/>
      <top style="thin"/>
      <bottom style="medium">
        <color indexed="12"/>
      </bottom>
    </border>
    <border>
      <left style="thick"/>
      <right style="thick"/>
      <top style="thin"/>
      <bottom style="medium">
        <color indexed="12"/>
      </bottom>
    </border>
    <border>
      <left style="thin"/>
      <right style="thin"/>
      <top style="thin"/>
      <bottom style="medium">
        <color indexed="12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 style="thin"/>
      <bottom style="medium">
        <color indexed="12"/>
      </bottom>
    </border>
    <border>
      <left>
        <color indexed="63"/>
      </left>
      <right>
        <color indexed="63"/>
      </right>
      <top style="thin"/>
      <bottom style="thick"/>
    </border>
    <border>
      <left style="thick"/>
      <right>
        <color indexed="63"/>
      </right>
      <top style="thin"/>
      <bottom style="thick"/>
    </border>
    <border>
      <left style="thick"/>
      <right style="thick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ck"/>
      <top style="medium">
        <color indexed="12"/>
      </top>
      <bottom style="thin"/>
    </border>
    <border>
      <left>
        <color indexed="63"/>
      </left>
      <right style="thick"/>
      <top style="medium">
        <color indexed="12"/>
      </top>
      <bottom style="thin"/>
    </border>
    <border>
      <left style="thick"/>
      <right style="thin"/>
      <top style="medium">
        <color indexed="12"/>
      </top>
      <bottom style="thin"/>
    </border>
    <border>
      <left style="thin"/>
      <right style="thin"/>
      <top style="medium">
        <color indexed="12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n"/>
      <top style="thick"/>
      <bottom style="thick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4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49">
    <xf numFmtId="0" fontId="0" fillId="0" borderId="0" xfId="0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4" borderId="18" xfId="0" applyFont="1" applyFill="1" applyBorder="1" applyAlignment="1">
      <alignment horizontal="center"/>
    </xf>
    <xf numFmtId="0" fontId="19" fillId="4" borderId="19" xfId="0" applyFont="1" applyFill="1" applyBorder="1" applyAlignment="1">
      <alignment horizontal="center"/>
    </xf>
    <xf numFmtId="0" fontId="19" fillId="4" borderId="20" xfId="0" applyFont="1" applyFill="1" applyBorder="1" applyAlignment="1">
      <alignment horizontal="center"/>
    </xf>
    <xf numFmtId="0" fontId="19" fillId="4" borderId="21" xfId="0" applyFont="1" applyFill="1" applyBorder="1" applyAlignment="1">
      <alignment horizontal="center"/>
    </xf>
    <xf numFmtId="0" fontId="19" fillId="0" borderId="22" xfId="0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24" xfId="0" applyFont="1" applyBorder="1" applyAlignment="1">
      <alignment/>
    </xf>
    <xf numFmtId="0" fontId="19" fillId="24" borderId="20" xfId="0" applyFont="1" applyFill="1" applyBorder="1" applyAlignment="1">
      <alignment horizontal="center"/>
    </xf>
    <xf numFmtId="0" fontId="19" fillId="24" borderId="21" xfId="0" applyFont="1" applyFill="1" applyBorder="1" applyAlignment="1">
      <alignment horizontal="center"/>
    </xf>
    <xf numFmtId="0" fontId="19" fillId="24" borderId="17" xfId="0" applyFont="1" applyFill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26" xfId="0" applyFont="1" applyBorder="1" applyAlignment="1">
      <alignment/>
    </xf>
    <xf numFmtId="0" fontId="19" fillId="0" borderId="27" xfId="0" applyFont="1" applyBorder="1" applyAlignment="1">
      <alignment/>
    </xf>
    <xf numFmtId="0" fontId="19" fillId="0" borderId="28" xfId="0" applyFont="1" applyBorder="1" applyAlignment="1">
      <alignment/>
    </xf>
    <xf numFmtId="0" fontId="19" fillId="24" borderId="29" xfId="0" applyFont="1" applyFill="1" applyBorder="1" applyAlignment="1">
      <alignment horizontal="center"/>
    </xf>
    <xf numFmtId="0" fontId="19" fillId="24" borderId="30" xfId="0" applyFont="1" applyFill="1" applyBorder="1" applyAlignment="1">
      <alignment horizontal="center"/>
    </xf>
    <xf numFmtId="0" fontId="19" fillId="0" borderId="1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1" xfId="0" applyFont="1" applyBorder="1" applyAlignment="1">
      <alignment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wrapText="1"/>
    </xf>
    <xf numFmtId="0" fontId="19" fillId="0" borderId="18" xfId="0" applyFont="1" applyBorder="1" applyAlignment="1">
      <alignment/>
    </xf>
    <xf numFmtId="0" fontId="19" fillId="0" borderId="32" xfId="0" applyFont="1" applyBorder="1" applyAlignment="1">
      <alignment/>
    </xf>
    <xf numFmtId="0" fontId="19" fillId="0" borderId="19" xfId="0" applyFont="1" applyBorder="1" applyAlignment="1">
      <alignment/>
    </xf>
    <xf numFmtId="0" fontId="19" fillId="0" borderId="23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194" fontId="19" fillId="0" borderId="16" xfId="0" applyNumberFormat="1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9" fillId="0" borderId="20" xfId="0" applyFont="1" applyBorder="1" applyAlignment="1">
      <alignment/>
    </xf>
    <xf numFmtId="0" fontId="19" fillId="0" borderId="35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20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0" xfId="0" applyFont="1" applyFill="1" applyBorder="1" applyAlignment="1">
      <alignment/>
    </xf>
    <xf numFmtId="0" fontId="19" fillId="0" borderId="36" xfId="0" applyFont="1" applyFill="1" applyBorder="1" applyAlignment="1">
      <alignment/>
    </xf>
    <xf numFmtId="0" fontId="19" fillId="0" borderId="37" xfId="0" applyFont="1" applyBorder="1" applyAlignment="1">
      <alignment/>
    </xf>
    <xf numFmtId="0" fontId="19" fillId="0" borderId="38" xfId="0" applyFont="1" applyBorder="1" applyAlignment="1">
      <alignment/>
    </xf>
    <xf numFmtId="0" fontId="19" fillId="0" borderId="37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40" xfId="0" applyFont="1" applyFill="1" applyBorder="1" applyAlignment="1">
      <alignment/>
    </xf>
    <xf numFmtId="0" fontId="19" fillId="0" borderId="41" xfId="0" applyFont="1" applyBorder="1" applyAlignment="1">
      <alignment/>
    </xf>
    <xf numFmtId="0" fontId="19" fillId="0" borderId="42" xfId="0" applyFont="1" applyBorder="1" applyAlignment="1">
      <alignment/>
    </xf>
    <xf numFmtId="0" fontId="19" fillId="0" borderId="43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194" fontId="19" fillId="0" borderId="17" xfId="0" applyNumberFormat="1" applyFont="1" applyBorder="1" applyAlignment="1">
      <alignment horizontal="center"/>
    </xf>
    <xf numFmtId="0" fontId="19" fillId="0" borderId="45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46" xfId="0" applyFont="1" applyBorder="1" applyAlignment="1">
      <alignment/>
    </xf>
    <xf numFmtId="0" fontId="19" fillId="0" borderId="30" xfId="0" applyFont="1" applyBorder="1" applyAlignment="1">
      <alignment horizontal="center"/>
    </xf>
    <xf numFmtId="194" fontId="19" fillId="0" borderId="45" xfId="0" applyNumberFormat="1" applyFont="1" applyBorder="1" applyAlignment="1">
      <alignment horizontal="center"/>
    </xf>
    <xf numFmtId="0" fontId="19" fillId="0" borderId="46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31" xfId="0" applyFont="1" applyBorder="1" applyAlignment="1">
      <alignment/>
    </xf>
    <xf numFmtId="0" fontId="19" fillId="0" borderId="16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4" borderId="32" xfId="0" applyFont="1" applyFill="1" applyBorder="1" applyAlignment="1">
      <alignment horizontal="center"/>
    </xf>
    <xf numFmtId="0" fontId="19" fillId="4" borderId="16" xfId="0" applyFont="1" applyFill="1" applyBorder="1" applyAlignment="1">
      <alignment horizontal="center"/>
    </xf>
    <xf numFmtId="0" fontId="19" fillId="0" borderId="22" xfId="0" applyFont="1" applyFill="1" applyBorder="1" applyAlignment="1">
      <alignment/>
    </xf>
    <xf numFmtId="0" fontId="19" fillId="0" borderId="23" xfId="0" applyFont="1" applyFill="1" applyBorder="1" applyAlignment="1">
      <alignment/>
    </xf>
    <xf numFmtId="0" fontId="19" fillId="0" borderId="24" xfId="0" applyFont="1" applyFill="1" applyBorder="1" applyAlignment="1">
      <alignment/>
    </xf>
    <xf numFmtId="0" fontId="19" fillId="4" borderId="35" xfId="0" applyFont="1" applyFill="1" applyBorder="1" applyAlignment="1">
      <alignment horizontal="center"/>
    </xf>
    <xf numFmtId="0" fontId="19" fillId="4" borderId="17" xfId="0" applyFont="1" applyFill="1" applyBorder="1" applyAlignment="1">
      <alignment horizontal="center"/>
    </xf>
    <xf numFmtId="0" fontId="19" fillId="24" borderId="35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0" fontId="19" fillId="0" borderId="47" xfId="0" applyFont="1" applyBorder="1" applyAlignment="1">
      <alignment/>
    </xf>
    <xf numFmtId="0" fontId="19" fillId="0" borderId="43" xfId="0" applyFont="1" applyBorder="1" applyAlignment="1">
      <alignment/>
    </xf>
    <xf numFmtId="0" fontId="19" fillId="0" borderId="48" xfId="0" applyFont="1" applyBorder="1" applyAlignment="1">
      <alignment/>
    </xf>
    <xf numFmtId="0" fontId="19" fillId="24" borderId="37" xfId="0" applyFont="1" applyFill="1" applyBorder="1" applyAlignment="1">
      <alignment horizontal="center"/>
    </xf>
    <xf numFmtId="0" fontId="19" fillId="24" borderId="25" xfId="0" applyFont="1" applyFill="1" applyBorder="1" applyAlignment="1">
      <alignment horizontal="center"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 vertical="center" wrapText="1"/>
    </xf>
    <xf numFmtId="0" fontId="19" fillId="0" borderId="14" xfId="0" applyFont="1" applyBorder="1" applyAlignment="1">
      <alignment vertical="center"/>
    </xf>
    <xf numFmtId="0" fontId="19" fillId="0" borderId="17" xfId="0" applyFont="1" applyBorder="1" applyAlignment="1">
      <alignment/>
    </xf>
    <xf numFmtId="0" fontId="19" fillId="0" borderId="25" xfId="0" applyFont="1" applyBorder="1" applyAlignment="1">
      <alignment/>
    </xf>
    <xf numFmtId="194" fontId="19" fillId="0" borderId="25" xfId="0" applyNumberFormat="1" applyFont="1" applyBorder="1" applyAlignment="1">
      <alignment horizontal="center"/>
    </xf>
    <xf numFmtId="0" fontId="19" fillId="24" borderId="40" xfId="0" applyFont="1" applyFill="1" applyBorder="1" applyAlignment="1">
      <alignment horizontal="center"/>
    </xf>
    <xf numFmtId="0" fontId="19" fillId="24" borderId="42" xfId="0" applyFont="1" applyFill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0" borderId="11" xfId="0" applyFont="1" applyBorder="1" applyAlignment="1">
      <alignment/>
    </xf>
    <xf numFmtId="194" fontId="19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4" fillId="0" borderId="49" xfId="0" applyFont="1" applyBorder="1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/>
    </xf>
    <xf numFmtId="0" fontId="26" fillId="0" borderId="52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/>
    </xf>
    <xf numFmtId="0" fontId="26" fillId="0" borderId="54" xfId="0" applyFont="1" applyBorder="1" applyAlignment="1">
      <alignment horizontal="center" vertical="center"/>
    </xf>
    <xf numFmtId="0" fontId="26" fillId="0" borderId="22" xfId="0" applyFont="1" applyBorder="1" applyAlignment="1">
      <alignment/>
    </xf>
    <xf numFmtId="0" fontId="26" fillId="0" borderId="23" xfId="0" applyFont="1" applyBorder="1" applyAlignment="1">
      <alignment/>
    </xf>
    <xf numFmtId="0" fontId="26" fillId="0" borderId="23" xfId="0" applyFont="1" applyBorder="1" applyAlignment="1">
      <alignment horizontal="center"/>
    </xf>
    <xf numFmtId="199" fontId="26" fillId="0" borderId="23" xfId="0" applyNumberFormat="1" applyFont="1" applyBorder="1" applyAlignment="1">
      <alignment/>
    </xf>
    <xf numFmtId="14" fontId="26" fillId="0" borderId="23" xfId="0" applyNumberFormat="1" applyFont="1" applyBorder="1" applyAlignment="1">
      <alignment/>
    </xf>
    <xf numFmtId="0" fontId="26" fillId="0" borderId="24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47" xfId="0" applyFont="1" applyBorder="1" applyAlignment="1">
      <alignment/>
    </xf>
    <xf numFmtId="0" fontId="26" fillId="0" borderId="43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30" xfId="0" applyFont="1" applyBorder="1" applyAlignment="1">
      <alignment/>
    </xf>
    <xf numFmtId="0" fontId="26" fillId="0" borderId="23" xfId="0" applyFont="1" applyBorder="1" applyAlignment="1">
      <alignment horizontal="left"/>
    </xf>
    <xf numFmtId="0" fontId="28" fillId="0" borderId="49" xfId="0" applyFont="1" applyBorder="1" applyAlignment="1">
      <alignment vertical="center" wrapText="1"/>
    </xf>
    <xf numFmtId="0" fontId="29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49" xfId="0" applyFont="1" applyBorder="1" applyAlignment="1">
      <alignment/>
    </xf>
    <xf numFmtId="0" fontId="22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12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1" fillId="0" borderId="44" xfId="0" applyFont="1" applyBorder="1" applyAlignment="1">
      <alignment vertical="center"/>
    </xf>
    <xf numFmtId="0" fontId="31" fillId="0" borderId="17" xfId="0" applyFont="1" applyBorder="1" applyAlignment="1">
      <alignment/>
    </xf>
    <xf numFmtId="0" fontId="31" fillId="0" borderId="25" xfId="0" applyFont="1" applyBorder="1" applyAlignment="1">
      <alignment/>
    </xf>
    <xf numFmtId="0" fontId="30" fillId="0" borderId="15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1" fillId="0" borderId="44" xfId="0" applyFont="1" applyBorder="1" applyAlignment="1">
      <alignment/>
    </xf>
    <xf numFmtId="0" fontId="31" fillId="0" borderId="17" xfId="0" applyFont="1" applyBorder="1" applyAlignment="1">
      <alignment/>
    </xf>
    <xf numFmtId="0" fontId="31" fillId="0" borderId="25" xfId="0" applyFont="1" applyBorder="1" applyAlignment="1">
      <alignment/>
    </xf>
    <xf numFmtId="0" fontId="31" fillId="0" borderId="34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0" fillId="0" borderId="55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0" fillId="0" borderId="56" xfId="0" applyFont="1" applyBorder="1" applyAlignment="1">
      <alignment/>
    </xf>
    <xf numFmtId="0" fontId="0" fillId="0" borderId="56" xfId="0" applyFont="1" applyFill="1" applyBorder="1" applyAlignment="1">
      <alignment/>
    </xf>
    <xf numFmtId="0" fontId="43" fillId="0" borderId="0" xfId="0" applyFont="1" applyAlignment="1">
      <alignment/>
    </xf>
    <xf numFmtId="0" fontId="33" fillId="0" borderId="0" xfId="0" applyFont="1" applyAlignment="1">
      <alignment/>
    </xf>
    <xf numFmtId="0" fontId="32" fillId="0" borderId="57" xfId="0" applyFont="1" applyBorder="1" applyAlignment="1">
      <alignment horizontal="center" vertical="center" wrapText="1"/>
    </xf>
    <xf numFmtId="0" fontId="32" fillId="0" borderId="58" xfId="0" applyFont="1" applyBorder="1" applyAlignment="1">
      <alignment horizontal="center" vertical="center" wrapText="1"/>
    </xf>
    <xf numFmtId="0" fontId="32" fillId="0" borderId="59" xfId="0" applyFont="1" applyBorder="1" applyAlignment="1">
      <alignment horizontal="center" vertical="center" wrapText="1"/>
    </xf>
    <xf numFmtId="0" fontId="32" fillId="0" borderId="60" xfId="0" applyFont="1" applyBorder="1" applyAlignment="1">
      <alignment horizontal="center" vertical="center" wrapText="1"/>
    </xf>
    <xf numFmtId="0" fontId="32" fillId="0" borderId="61" xfId="0" applyFont="1" applyFill="1" applyBorder="1" applyAlignment="1">
      <alignment horizontal="center" vertical="center"/>
    </xf>
    <xf numFmtId="0" fontId="32" fillId="0" borderId="62" xfId="0" applyFont="1" applyFill="1" applyBorder="1" applyAlignment="1">
      <alignment horizontal="center" vertical="center"/>
    </xf>
    <xf numFmtId="0" fontId="32" fillId="25" borderId="62" xfId="0" applyFont="1" applyFill="1" applyBorder="1" applyAlignment="1">
      <alignment horizontal="center" vertical="center" wrapText="1"/>
    </xf>
    <xf numFmtId="0" fontId="32" fillId="0" borderId="63" xfId="0" applyFont="1" applyBorder="1" applyAlignment="1">
      <alignment horizontal="center" vertical="center" wrapText="1"/>
    </xf>
    <xf numFmtId="0" fontId="32" fillId="0" borderId="64" xfId="0" applyFont="1" applyBorder="1" applyAlignment="1">
      <alignment horizontal="center" vertical="center" wrapText="1"/>
    </xf>
    <xf numFmtId="0" fontId="33" fillId="0" borderId="65" xfId="0" applyFont="1" applyBorder="1" applyAlignment="1">
      <alignment horizontal="center"/>
    </xf>
    <xf numFmtId="0" fontId="33" fillId="0" borderId="66" xfId="0" applyFont="1" applyBorder="1" applyAlignment="1">
      <alignment horizontal="center"/>
    </xf>
    <xf numFmtId="0" fontId="33" fillId="0" borderId="67" xfId="0" applyFont="1" applyBorder="1" applyAlignment="1">
      <alignment horizontal="center"/>
    </xf>
    <xf numFmtId="0" fontId="33" fillId="0" borderId="68" xfId="0" applyFont="1" applyBorder="1" applyAlignment="1">
      <alignment horizontal="center"/>
    </xf>
    <xf numFmtId="0" fontId="33" fillId="0" borderId="69" xfId="0" applyFont="1" applyFill="1" applyBorder="1" applyAlignment="1">
      <alignment/>
    </xf>
    <xf numFmtId="0" fontId="33" fillId="0" borderId="70" xfId="0" applyFont="1" applyFill="1" applyBorder="1" applyAlignment="1">
      <alignment/>
    </xf>
    <xf numFmtId="0" fontId="33" fillId="0" borderId="71" xfId="0" applyFont="1" applyFill="1" applyBorder="1" applyAlignment="1">
      <alignment/>
    </xf>
    <xf numFmtId="0" fontId="33" fillId="0" borderId="72" xfId="0" applyFont="1" applyFill="1" applyBorder="1" applyAlignment="1">
      <alignment horizontal="center"/>
    </xf>
    <xf numFmtId="0" fontId="33" fillId="0" borderId="71" xfId="0" applyFont="1" applyFill="1" applyBorder="1" applyAlignment="1">
      <alignment horizontal="center" vertical="center"/>
    </xf>
    <xf numFmtId="0" fontId="33" fillId="0" borderId="73" xfId="0" applyFont="1" applyBorder="1" applyAlignment="1">
      <alignment horizontal="center" vertical="center"/>
    </xf>
    <xf numFmtId="0" fontId="33" fillId="0" borderId="66" xfId="0" applyFont="1" applyBorder="1" applyAlignment="1">
      <alignment horizontal="center" vertical="center"/>
    </xf>
    <xf numFmtId="0" fontId="32" fillId="0" borderId="72" xfId="0" applyFont="1" applyBorder="1" applyAlignment="1">
      <alignment horizontal="center" vertical="center"/>
    </xf>
    <xf numFmtId="0" fontId="33" fillId="0" borderId="69" xfId="0" applyFont="1" applyBorder="1" applyAlignment="1">
      <alignment horizontal="center" vertical="center"/>
    </xf>
    <xf numFmtId="0" fontId="33" fillId="0" borderId="71" xfId="0" applyFont="1" applyBorder="1" applyAlignment="1">
      <alignment horizontal="center" vertical="center"/>
    </xf>
    <xf numFmtId="0" fontId="33" fillId="0" borderId="74" xfId="0" applyFont="1" applyBorder="1" applyAlignment="1">
      <alignment horizontal="center"/>
    </xf>
    <xf numFmtId="0" fontId="33" fillId="0" borderId="75" xfId="0" applyFont="1" applyBorder="1" applyAlignment="1">
      <alignment horizontal="center"/>
    </xf>
    <xf numFmtId="0" fontId="33" fillId="0" borderId="35" xfId="0" applyFont="1" applyBorder="1" applyAlignment="1">
      <alignment horizontal="center"/>
    </xf>
    <xf numFmtId="0" fontId="33" fillId="0" borderId="76" xfId="0" applyFont="1" applyBorder="1" applyAlignment="1">
      <alignment horizontal="center"/>
    </xf>
    <xf numFmtId="0" fontId="33" fillId="0" borderId="77" xfId="0" applyFont="1" applyFill="1" applyBorder="1" applyAlignment="1">
      <alignment/>
    </xf>
    <xf numFmtId="0" fontId="33" fillId="0" borderId="37" xfId="0" applyFont="1" applyFill="1" applyBorder="1" applyAlignment="1">
      <alignment/>
    </xf>
    <xf numFmtId="0" fontId="33" fillId="0" borderId="78" xfId="0" applyFont="1" applyFill="1" applyBorder="1" applyAlignment="1">
      <alignment/>
    </xf>
    <xf numFmtId="0" fontId="33" fillId="0" borderId="79" xfId="0" applyFont="1" applyBorder="1" applyAlignment="1">
      <alignment horizontal="center"/>
    </xf>
    <xf numFmtId="0" fontId="33" fillId="0" borderId="78" xfId="0" applyFont="1" applyBorder="1" applyAlignment="1">
      <alignment horizontal="center" vertical="center"/>
    </xf>
    <xf numFmtId="0" fontId="33" fillId="0" borderId="80" xfId="0" applyFont="1" applyBorder="1" applyAlignment="1">
      <alignment horizontal="center" vertical="center"/>
    </xf>
    <xf numFmtId="0" fontId="33" fillId="0" borderId="81" xfId="0" applyFont="1" applyBorder="1" applyAlignment="1">
      <alignment horizontal="center" vertical="center"/>
    </xf>
    <xf numFmtId="0" fontId="32" fillId="0" borderId="79" xfId="0" applyFont="1" applyBorder="1" applyAlignment="1">
      <alignment horizontal="center" vertical="center"/>
    </xf>
    <xf numFmtId="0" fontId="33" fillId="0" borderId="77" xfId="0" applyFont="1" applyBorder="1" applyAlignment="1">
      <alignment horizontal="center" vertical="center"/>
    </xf>
    <xf numFmtId="0" fontId="32" fillId="0" borderId="82" xfId="0" applyFont="1" applyFill="1" applyBorder="1" applyAlignment="1">
      <alignment horizontal="center" vertical="top"/>
    </xf>
    <xf numFmtId="0" fontId="33" fillId="22" borderId="83" xfId="0" applyFont="1" applyFill="1" applyBorder="1" applyAlignment="1">
      <alignment horizontal="left"/>
    </xf>
    <xf numFmtId="0" fontId="33" fillId="22" borderId="35" xfId="0" applyFont="1" applyFill="1" applyBorder="1" applyAlignment="1">
      <alignment/>
    </xf>
    <xf numFmtId="0" fontId="33" fillId="22" borderId="84" xfId="0" applyFont="1" applyFill="1" applyBorder="1" applyAlignment="1">
      <alignment/>
    </xf>
    <xf numFmtId="0" fontId="33" fillId="22" borderId="85" xfId="0" applyFont="1" applyFill="1" applyBorder="1" applyAlignment="1">
      <alignment horizontal="center"/>
    </xf>
    <xf numFmtId="0" fontId="33" fillId="22" borderId="84" xfId="0" applyFont="1" applyFill="1" applyBorder="1" applyAlignment="1">
      <alignment horizontal="center"/>
    </xf>
    <xf numFmtId="0" fontId="33" fillId="22" borderId="74" xfId="0" applyFont="1" applyFill="1" applyBorder="1" applyAlignment="1">
      <alignment horizontal="center"/>
    </xf>
    <xf numFmtId="0" fontId="33" fillId="22" borderId="23" xfId="0" applyFont="1" applyFill="1" applyBorder="1" applyAlignment="1">
      <alignment horizontal="center"/>
    </xf>
    <xf numFmtId="0" fontId="32" fillId="22" borderId="85" xfId="0" applyFont="1" applyFill="1" applyBorder="1" applyAlignment="1">
      <alignment horizontal="center"/>
    </xf>
    <xf numFmtId="0" fontId="33" fillId="22" borderId="74" xfId="0" applyFont="1" applyFill="1" applyBorder="1" applyAlignment="1">
      <alignment/>
    </xf>
    <xf numFmtId="0" fontId="33" fillId="22" borderId="23" xfId="0" applyFont="1" applyFill="1" applyBorder="1" applyAlignment="1">
      <alignment/>
    </xf>
    <xf numFmtId="0" fontId="33" fillId="22" borderId="56" xfId="0" applyFont="1" applyFill="1" applyBorder="1" applyAlignment="1">
      <alignment horizontal="left"/>
    </xf>
    <xf numFmtId="0" fontId="33" fillId="22" borderId="0" xfId="0" applyFont="1" applyFill="1" applyBorder="1" applyAlignment="1">
      <alignment/>
    </xf>
    <xf numFmtId="0" fontId="33" fillId="22" borderId="86" xfId="0" applyFont="1" applyFill="1" applyBorder="1" applyAlignment="1">
      <alignment/>
    </xf>
    <xf numFmtId="0" fontId="33" fillId="22" borderId="82" xfId="0" applyFont="1" applyFill="1" applyBorder="1" applyAlignment="1">
      <alignment horizontal="center"/>
    </xf>
    <xf numFmtId="0" fontId="33" fillId="22" borderId="86" xfId="0" applyFont="1" applyFill="1" applyBorder="1" applyAlignment="1">
      <alignment horizontal="center"/>
    </xf>
    <xf numFmtId="0" fontId="33" fillId="22" borderId="57" xfId="0" applyFont="1" applyFill="1" applyBorder="1" applyAlignment="1">
      <alignment horizontal="center"/>
    </xf>
    <xf numFmtId="0" fontId="33" fillId="22" borderId="58" xfId="0" applyFont="1" applyFill="1" applyBorder="1" applyAlignment="1">
      <alignment horizontal="center"/>
    </xf>
    <xf numFmtId="0" fontId="32" fillId="22" borderId="82" xfId="0" applyFont="1" applyFill="1" applyBorder="1" applyAlignment="1">
      <alignment horizontal="center"/>
    </xf>
    <xf numFmtId="0" fontId="33" fillId="22" borderId="57" xfId="0" applyFont="1" applyFill="1" applyBorder="1" applyAlignment="1">
      <alignment/>
    </xf>
    <xf numFmtId="0" fontId="33" fillId="22" borderId="58" xfId="0" applyFont="1" applyFill="1" applyBorder="1" applyAlignment="1">
      <alignment/>
    </xf>
    <xf numFmtId="0" fontId="33" fillId="0" borderId="87" xfId="0" applyFont="1" applyBorder="1" applyAlignment="1">
      <alignment horizontal="center"/>
    </xf>
    <xf numFmtId="0" fontId="33" fillId="0" borderId="88" xfId="0" applyFont="1" applyBorder="1" applyAlignment="1">
      <alignment horizontal="center"/>
    </xf>
    <xf numFmtId="0" fontId="33" fillId="0" borderId="32" xfId="0" applyFont="1" applyBorder="1" applyAlignment="1">
      <alignment horizontal="center"/>
    </xf>
    <xf numFmtId="0" fontId="33" fillId="0" borderId="89" xfId="0" applyFont="1" applyBorder="1" applyAlignment="1">
      <alignment horizontal="center"/>
    </xf>
    <xf numFmtId="0" fontId="33" fillId="0" borderId="83" xfId="0" applyFont="1" applyFill="1" applyBorder="1" applyAlignment="1">
      <alignment horizontal="left"/>
    </xf>
    <xf numFmtId="0" fontId="33" fillId="0" borderId="35" xfId="0" applyFont="1" applyFill="1" applyBorder="1" applyAlignment="1">
      <alignment/>
    </xf>
    <xf numFmtId="0" fontId="33" fillId="0" borderId="84" xfId="0" applyFont="1" applyFill="1" applyBorder="1" applyAlignment="1">
      <alignment/>
    </xf>
    <xf numFmtId="0" fontId="33" fillId="0" borderId="85" xfId="0" applyFont="1" applyFill="1" applyBorder="1" applyAlignment="1">
      <alignment horizontal="center"/>
    </xf>
    <xf numFmtId="0" fontId="33" fillId="0" borderId="84" xfId="0" applyFont="1" applyFill="1" applyBorder="1" applyAlignment="1">
      <alignment horizontal="center"/>
    </xf>
    <xf numFmtId="0" fontId="33" fillId="0" borderId="75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32" fillId="0" borderId="85" xfId="0" applyFont="1" applyFill="1" applyBorder="1" applyAlignment="1">
      <alignment horizontal="center" vertical="center"/>
    </xf>
    <xf numFmtId="0" fontId="33" fillId="0" borderId="83" xfId="0" applyFont="1" applyFill="1" applyBorder="1" applyAlignment="1">
      <alignment/>
    </xf>
    <xf numFmtId="0" fontId="33" fillId="0" borderId="23" xfId="0" applyFont="1" applyFill="1" applyBorder="1" applyAlignment="1">
      <alignment/>
    </xf>
    <xf numFmtId="0" fontId="33" fillId="0" borderId="85" xfId="0" applyFont="1" applyFill="1" applyBorder="1" applyAlignment="1">
      <alignment horizontal="center" vertical="center" wrapText="1"/>
    </xf>
    <xf numFmtId="0" fontId="33" fillId="0" borderId="56" xfId="0" applyFont="1" applyFill="1" applyBorder="1" applyAlignment="1">
      <alignment horizontal="left" vertical="center"/>
    </xf>
    <xf numFmtId="0" fontId="33" fillId="0" borderId="32" xfId="0" applyFont="1" applyFill="1" applyBorder="1" applyAlignment="1">
      <alignment vertical="center"/>
    </xf>
    <xf numFmtId="0" fontId="33" fillId="0" borderId="90" xfId="0" applyFont="1" applyFill="1" applyBorder="1" applyAlignment="1">
      <alignment vertical="center"/>
    </xf>
    <xf numFmtId="0" fontId="33" fillId="0" borderId="91" xfId="0" applyFont="1" applyFill="1" applyBorder="1" applyAlignment="1">
      <alignment horizontal="center" wrapText="1"/>
    </xf>
    <xf numFmtId="0" fontId="33" fillId="0" borderId="90" xfId="0" applyFont="1" applyFill="1" applyBorder="1" applyAlignment="1">
      <alignment horizontal="center"/>
    </xf>
    <xf numFmtId="0" fontId="33" fillId="0" borderId="88" xfId="0" applyFont="1" applyFill="1" applyBorder="1" applyAlignment="1">
      <alignment horizontal="center" vertical="center"/>
    </xf>
    <xf numFmtId="0" fontId="33" fillId="0" borderId="92" xfId="0" applyFont="1" applyFill="1" applyBorder="1" applyAlignment="1">
      <alignment horizontal="center" vertical="center"/>
    </xf>
    <xf numFmtId="0" fontId="32" fillId="0" borderId="91" xfId="0" applyFont="1" applyFill="1" applyBorder="1" applyAlignment="1">
      <alignment horizontal="center" vertical="center"/>
    </xf>
    <xf numFmtId="0" fontId="33" fillId="0" borderId="93" xfId="0" applyFont="1" applyFill="1" applyBorder="1" applyAlignment="1">
      <alignment/>
    </xf>
    <xf numFmtId="0" fontId="33" fillId="0" borderId="92" xfId="0" applyFont="1" applyFill="1" applyBorder="1" applyAlignment="1">
      <alignment/>
    </xf>
    <xf numFmtId="0" fontId="33" fillId="0" borderId="90" xfId="0" applyFont="1" applyFill="1" applyBorder="1" applyAlignment="1">
      <alignment/>
    </xf>
    <xf numFmtId="0" fontId="33" fillId="0" borderId="94" xfId="0" applyFont="1" applyFill="1" applyBorder="1" applyAlignment="1">
      <alignment/>
    </xf>
    <xf numFmtId="0" fontId="33" fillId="0" borderId="95" xfId="0" applyFont="1" applyFill="1" applyBorder="1" applyAlignment="1">
      <alignment/>
    </xf>
    <xf numFmtId="0" fontId="33" fillId="0" borderId="96" xfId="0" applyFont="1" applyFill="1" applyBorder="1" applyAlignment="1">
      <alignment/>
    </xf>
    <xf numFmtId="0" fontId="33" fillId="0" borderId="97" xfId="0" applyFont="1" applyBorder="1" applyAlignment="1">
      <alignment horizontal="center"/>
    </xf>
    <xf numFmtId="0" fontId="33" fillId="0" borderId="96" xfId="0" applyFont="1" applyBorder="1" applyAlignment="1">
      <alignment horizontal="center" vertical="center"/>
    </xf>
    <xf numFmtId="0" fontId="32" fillId="0" borderId="97" xfId="0" applyFont="1" applyBorder="1" applyAlignment="1">
      <alignment horizontal="center" vertical="center"/>
    </xf>
    <xf numFmtId="0" fontId="33" fillId="0" borderId="94" xfId="0" applyFont="1" applyBorder="1" applyAlignment="1">
      <alignment horizontal="center" vertical="center"/>
    </xf>
    <xf numFmtId="0" fontId="33" fillId="0" borderId="98" xfId="0" applyFont="1" applyBorder="1" applyAlignment="1">
      <alignment horizontal="center" vertical="center"/>
    </xf>
    <xf numFmtId="0" fontId="44" fillId="0" borderId="69" xfId="0" applyFont="1" applyBorder="1" applyAlignment="1">
      <alignment horizontal="center" vertical="center"/>
    </xf>
    <xf numFmtId="0" fontId="44" fillId="0" borderId="66" xfId="0" applyFont="1" applyBorder="1" applyAlignment="1">
      <alignment horizontal="center" vertical="center"/>
    </xf>
    <xf numFmtId="0" fontId="44" fillId="0" borderId="71" xfId="0" applyFont="1" applyBorder="1" applyAlignment="1">
      <alignment horizontal="center" vertical="center"/>
    </xf>
    <xf numFmtId="0" fontId="44" fillId="0" borderId="74" xfId="0" applyFont="1" applyBorder="1" applyAlignment="1">
      <alignment horizontal="center"/>
    </xf>
    <xf numFmtId="0" fontId="44" fillId="0" borderId="75" xfId="0" applyFont="1" applyBorder="1" applyAlignment="1">
      <alignment horizontal="center"/>
    </xf>
    <xf numFmtId="0" fontId="44" fillId="0" borderId="35" xfId="0" applyFont="1" applyBorder="1" applyAlignment="1">
      <alignment horizontal="center"/>
    </xf>
    <xf numFmtId="0" fontId="44" fillId="0" borderId="76" xfId="0" applyFont="1" applyBorder="1" applyAlignment="1">
      <alignment horizontal="center"/>
    </xf>
    <xf numFmtId="0" fontId="44" fillId="0" borderId="77" xfId="0" applyFont="1" applyBorder="1" applyAlignment="1">
      <alignment horizontal="center" vertical="center"/>
    </xf>
    <xf numFmtId="0" fontId="44" fillId="0" borderId="81" xfId="0" applyFont="1" applyBorder="1" applyAlignment="1">
      <alignment horizontal="center" vertical="center"/>
    </xf>
    <xf numFmtId="0" fontId="44" fillId="0" borderId="78" xfId="0" applyFont="1" applyBorder="1" applyAlignment="1">
      <alignment horizontal="center" vertical="center"/>
    </xf>
    <xf numFmtId="0" fontId="33" fillId="0" borderId="99" xfId="0" applyFont="1" applyBorder="1" applyAlignment="1">
      <alignment horizontal="center" vertical="center"/>
    </xf>
    <xf numFmtId="0" fontId="33" fillId="0" borderId="100" xfId="0" applyFont="1" applyBorder="1" applyAlignment="1">
      <alignment horizontal="center" vertical="center"/>
    </xf>
    <xf numFmtId="0" fontId="33" fillId="0" borderId="74" xfId="0" applyFont="1" applyBorder="1" applyAlignment="1">
      <alignment horizontal="center" vertical="center"/>
    </xf>
    <xf numFmtId="0" fontId="33" fillId="22" borderId="76" xfId="0" applyFont="1" applyFill="1" applyBorder="1" applyAlignment="1">
      <alignment horizontal="center"/>
    </xf>
    <xf numFmtId="0" fontId="33" fillId="22" borderId="93" xfId="0" applyFont="1" applyFill="1" applyBorder="1" applyAlignment="1">
      <alignment horizontal="left"/>
    </xf>
    <xf numFmtId="0" fontId="33" fillId="22" borderId="32" xfId="0" applyFont="1" applyFill="1" applyBorder="1" applyAlignment="1">
      <alignment/>
    </xf>
    <xf numFmtId="0" fontId="33" fillId="22" borderId="90" xfId="0" applyFont="1" applyFill="1" applyBorder="1" applyAlignment="1">
      <alignment/>
    </xf>
    <xf numFmtId="0" fontId="33" fillId="22" borderId="91" xfId="0" applyFont="1" applyFill="1" applyBorder="1" applyAlignment="1">
      <alignment horizontal="center"/>
    </xf>
    <xf numFmtId="0" fontId="33" fillId="22" borderId="92" xfId="0" applyFont="1" applyFill="1" applyBorder="1" applyAlignment="1">
      <alignment horizontal="center"/>
    </xf>
    <xf numFmtId="0" fontId="33" fillId="22" borderId="89" xfId="0" applyFont="1" applyFill="1" applyBorder="1" applyAlignment="1">
      <alignment horizontal="center"/>
    </xf>
    <xf numFmtId="0" fontId="32" fillId="22" borderId="91" xfId="0" applyFont="1" applyFill="1" applyBorder="1" applyAlignment="1">
      <alignment horizontal="center"/>
    </xf>
    <xf numFmtId="0" fontId="33" fillId="22" borderId="87" xfId="0" applyFont="1" applyFill="1" applyBorder="1" applyAlignment="1">
      <alignment/>
    </xf>
    <xf numFmtId="0" fontId="33" fillId="22" borderId="92" xfId="0" applyFont="1" applyFill="1" applyBorder="1" applyAlignment="1">
      <alignment/>
    </xf>
    <xf numFmtId="0" fontId="33" fillId="0" borderId="83" xfId="0" applyFont="1" applyFill="1" applyBorder="1" applyAlignment="1">
      <alignment horizontal="left" vertical="center"/>
    </xf>
    <xf numFmtId="0" fontId="33" fillId="0" borderId="35" xfId="0" applyFont="1" applyFill="1" applyBorder="1" applyAlignment="1">
      <alignment vertical="center"/>
    </xf>
    <xf numFmtId="0" fontId="33" fillId="0" borderId="84" xfId="0" applyFont="1" applyFill="1" applyBorder="1" applyAlignment="1">
      <alignment vertical="center"/>
    </xf>
    <xf numFmtId="0" fontId="33" fillId="0" borderId="85" xfId="0" applyFont="1" applyFill="1" applyBorder="1" applyAlignment="1">
      <alignment horizontal="center" wrapText="1"/>
    </xf>
    <xf numFmtId="0" fontId="33" fillId="0" borderId="74" xfId="0" applyFont="1" applyFill="1" applyBorder="1" applyAlignment="1">
      <alignment/>
    </xf>
    <xf numFmtId="0" fontId="33" fillId="22" borderId="90" xfId="0" applyFont="1" applyFill="1" applyBorder="1" applyAlignment="1">
      <alignment horizontal="center"/>
    </xf>
    <xf numFmtId="0" fontId="33" fillId="22" borderId="87" xfId="0" applyFont="1" applyFill="1" applyBorder="1" applyAlignment="1">
      <alignment horizontal="center"/>
    </xf>
    <xf numFmtId="0" fontId="33" fillId="22" borderId="93" xfId="0" applyFont="1" applyFill="1" applyBorder="1" applyAlignment="1">
      <alignment/>
    </xf>
    <xf numFmtId="0" fontId="33" fillId="0" borderId="83" xfId="0" applyFont="1" applyBorder="1" applyAlignment="1">
      <alignment horizontal="center"/>
    </xf>
    <xf numFmtId="0" fontId="33" fillId="0" borderId="23" xfId="0" applyFont="1" applyBorder="1" applyAlignment="1">
      <alignment horizontal="center"/>
    </xf>
    <xf numFmtId="0" fontId="33" fillId="0" borderId="84" xfId="0" applyFont="1" applyBorder="1" applyAlignment="1">
      <alignment horizontal="center"/>
    </xf>
    <xf numFmtId="0" fontId="33" fillId="0" borderId="0" xfId="0" applyFont="1" applyFill="1" applyBorder="1" applyAlignment="1">
      <alignment vertical="center"/>
    </xf>
    <xf numFmtId="0" fontId="33" fillId="0" borderId="86" xfId="0" applyFont="1" applyFill="1" applyBorder="1" applyAlignment="1">
      <alignment vertical="center"/>
    </xf>
    <xf numFmtId="0" fontId="33" fillId="0" borderId="82" xfId="0" applyFont="1" applyFill="1" applyBorder="1" applyAlignment="1">
      <alignment horizontal="center" wrapText="1"/>
    </xf>
    <xf numFmtId="0" fontId="33" fillId="0" borderId="86" xfId="0" applyFont="1" applyFill="1" applyBorder="1" applyAlignment="1">
      <alignment horizontal="center"/>
    </xf>
    <xf numFmtId="0" fontId="33" fillId="0" borderId="80" xfId="0" applyFont="1" applyFill="1" applyBorder="1" applyAlignment="1">
      <alignment horizontal="center" vertical="center"/>
    </xf>
    <xf numFmtId="0" fontId="33" fillId="0" borderId="81" xfId="0" applyFont="1" applyFill="1" applyBorder="1" applyAlignment="1">
      <alignment horizontal="center" vertical="center"/>
    </xf>
    <xf numFmtId="0" fontId="32" fillId="0" borderId="82" xfId="0" applyFont="1" applyFill="1" applyBorder="1" applyAlignment="1">
      <alignment horizontal="center" vertical="center"/>
    </xf>
    <xf numFmtId="0" fontId="33" fillId="0" borderId="56" xfId="0" applyFont="1" applyFill="1" applyBorder="1" applyAlignment="1">
      <alignment/>
    </xf>
    <xf numFmtId="0" fontId="33" fillId="0" borderId="58" xfId="0" applyFont="1" applyFill="1" applyBorder="1" applyAlignment="1">
      <alignment/>
    </xf>
    <xf numFmtId="0" fontId="33" fillId="0" borderId="86" xfId="0" applyFont="1" applyFill="1" applyBorder="1" applyAlignment="1">
      <alignment/>
    </xf>
    <xf numFmtId="0" fontId="33" fillId="0" borderId="101" xfId="0" applyFont="1" applyFill="1" applyBorder="1" applyAlignment="1">
      <alignment horizontal="center" vertical="center"/>
    </xf>
    <xf numFmtId="0" fontId="33" fillId="0" borderId="58" xfId="0" applyFont="1" applyFill="1" applyBorder="1" applyAlignment="1">
      <alignment horizontal="center" vertical="center"/>
    </xf>
    <xf numFmtId="0" fontId="33" fillId="0" borderId="102" xfId="0" applyFont="1" applyBorder="1" applyAlignment="1">
      <alignment horizontal="center"/>
    </xf>
    <xf numFmtId="0" fontId="33" fillId="0" borderId="83" xfId="0" applyFont="1" applyFill="1" applyBorder="1" applyAlignment="1">
      <alignment/>
    </xf>
    <xf numFmtId="0" fontId="33" fillId="0" borderId="35" xfId="0" applyFont="1" applyFill="1" applyBorder="1" applyAlignment="1">
      <alignment/>
    </xf>
    <xf numFmtId="0" fontId="33" fillId="0" borderId="84" xfId="0" applyFont="1" applyFill="1" applyBorder="1" applyAlignment="1">
      <alignment/>
    </xf>
    <xf numFmtId="0" fontId="33" fillId="0" borderId="85" xfId="0" applyFont="1" applyBorder="1" applyAlignment="1">
      <alignment horizontal="center"/>
    </xf>
    <xf numFmtId="0" fontId="33" fillId="0" borderId="84" xfId="0" applyFont="1" applyBorder="1" applyAlignment="1">
      <alignment horizontal="center" vertical="center"/>
    </xf>
    <xf numFmtId="0" fontId="33" fillId="0" borderId="75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2" fillId="0" borderId="85" xfId="0" applyFont="1" applyBorder="1" applyAlignment="1">
      <alignment horizontal="center" vertical="center"/>
    </xf>
    <xf numFmtId="0" fontId="33" fillId="0" borderId="83" xfId="0" applyFont="1" applyBorder="1" applyAlignment="1">
      <alignment horizontal="center" vertical="center"/>
    </xf>
    <xf numFmtId="0" fontId="33" fillId="0" borderId="103" xfId="0" applyFont="1" applyBorder="1" applyAlignment="1">
      <alignment horizontal="center"/>
    </xf>
    <xf numFmtId="0" fontId="33" fillId="0" borderId="104" xfId="0" applyFont="1" applyBorder="1" applyAlignment="1">
      <alignment horizontal="center"/>
    </xf>
    <xf numFmtId="0" fontId="33" fillId="0" borderId="105" xfId="0" applyFont="1" applyBorder="1" applyAlignment="1">
      <alignment horizontal="center"/>
    </xf>
    <xf numFmtId="0" fontId="33" fillId="0" borderId="106" xfId="0" applyFont="1" applyBorder="1" applyAlignment="1">
      <alignment horizontal="center"/>
    </xf>
    <xf numFmtId="0" fontId="33" fillId="0" borderId="107" xfId="0" applyFont="1" applyFill="1" applyBorder="1" applyAlignment="1">
      <alignment/>
    </xf>
    <xf numFmtId="0" fontId="33" fillId="0" borderId="49" xfId="0" applyFont="1" applyFill="1" applyBorder="1" applyAlignment="1">
      <alignment/>
    </xf>
    <xf numFmtId="0" fontId="33" fillId="0" borderId="108" xfId="0" applyFont="1" applyFill="1" applyBorder="1" applyAlignment="1">
      <alignment/>
    </xf>
    <xf numFmtId="0" fontId="33" fillId="0" borderId="109" xfId="0" applyFont="1" applyBorder="1" applyAlignment="1">
      <alignment horizontal="center"/>
    </xf>
    <xf numFmtId="0" fontId="33" fillId="0" borderId="110" xfId="0" applyFont="1" applyBorder="1" applyAlignment="1">
      <alignment horizontal="center" vertical="center"/>
    </xf>
    <xf numFmtId="0" fontId="33" fillId="0" borderId="111" xfId="0" applyFont="1" applyBorder="1" applyAlignment="1">
      <alignment horizontal="center" vertical="center"/>
    </xf>
    <xf numFmtId="0" fontId="33" fillId="0" borderId="112" xfId="0" applyFont="1" applyBorder="1" applyAlignment="1">
      <alignment horizontal="center" vertical="center"/>
    </xf>
    <xf numFmtId="0" fontId="32" fillId="0" borderId="109" xfId="0" applyFont="1" applyBorder="1" applyAlignment="1">
      <alignment horizontal="center" vertical="center"/>
    </xf>
    <xf numFmtId="0" fontId="33" fillId="0" borderId="107" xfId="0" applyFont="1" applyBorder="1" applyAlignment="1">
      <alignment horizontal="center" vertical="center"/>
    </xf>
    <xf numFmtId="0" fontId="33" fillId="0" borderId="108" xfId="0" applyFont="1" applyBorder="1" applyAlignment="1">
      <alignment horizontal="center" vertical="center"/>
    </xf>
    <xf numFmtId="0" fontId="33" fillId="0" borderId="113" xfId="0" applyFont="1" applyBorder="1" applyAlignment="1">
      <alignment horizontal="center" vertical="center"/>
    </xf>
    <xf numFmtId="0" fontId="33" fillId="0" borderId="114" xfId="0" applyFont="1" applyBorder="1" applyAlignment="1">
      <alignment horizontal="center"/>
    </xf>
    <xf numFmtId="0" fontId="33" fillId="0" borderId="115" xfId="0" applyFont="1" applyFill="1" applyBorder="1" applyAlignment="1">
      <alignment/>
    </xf>
    <xf numFmtId="0" fontId="33" fillId="0" borderId="114" xfId="0" applyFont="1" applyFill="1" applyBorder="1" applyAlignment="1">
      <alignment/>
    </xf>
    <xf numFmtId="0" fontId="33" fillId="0" borderId="110" xfId="0" applyFont="1" applyFill="1" applyBorder="1" applyAlignment="1">
      <alignment/>
    </xf>
    <xf numFmtId="0" fontId="33" fillId="0" borderId="116" xfId="0" applyFont="1" applyBorder="1" applyAlignment="1">
      <alignment horizontal="center"/>
    </xf>
    <xf numFmtId="0" fontId="33" fillId="0" borderId="104" xfId="0" applyFont="1" applyBorder="1" applyAlignment="1">
      <alignment horizontal="center" vertical="center"/>
    </xf>
    <xf numFmtId="0" fontId="33" fillId="0" borderId="117" xfId="0" applyFont="1" applyBorder="1" applyAlignment="1">
      <alignment horizontal="center" vertical="center"/>
    </xf>
    <xf numFmtId="0" fontId="32" fillId="0" borderId="116" xfId="0" applyFont="1" applyBorder="1" applyAlignment="1">
      <alignment horizontal="center" vertical="center"/>
    </xf>
    <xf numFmtId="0" fontId="33" fillId="0" borderId="115" xfId="0" applyFont="1" applyBorder="1" applyAlignment="1">
      <alignment horizontal="center" vertical="center"/>
    </xf>
    <xf numFmtId="0" fontId="33" fillId="0" borderId="118" xfId="0" applyFont="1" applyBorder="1" applyAlignment="1">
      <alignment horizontal="center"/>
    </xf>
    <xf numFmtId="0" fontId="33" fillId="0" borderId="61" xfId="0" applyFont="1" applyBorder="1" applyAlignment="1">
      <alignment horizontal="center"/>
    </xf>
    <xf numFmtId="0" fontId="33" fillId="0" borderId="58" xfId="0" applyFont="1" applyBorder="1" applyAlignment="1">
      <alignment horizontal="center"/>
    </xf>
    <xf numFmtId="0" fontId="33" fillId="0" borderId="62" xfId="0" applyFont="1" applyBorder="1" applyAlignment="1">
      <alignment horizontal="center"/>
    </xf>
    <xf numFmtId="0" fontId="33" fillId="0" borderId="64" xfId="0" applyFont="1" applyBorder="1" applyAlignment="1">
      <alignment horizontal="center"/>
    </xf>
    <xf numFmtId="0" fontId="33" fillId="0" borderId="72" xfId="0" applyFont="1" applyBorder="1" applyAlignment="1">
      <alignment horizontal="center"/>
    </xf>
    <xf numFmtId="0" fontId="33" fillId="0" borderId="72" xfId="0" applyFont="1" applyBorder="1" applyAlignment="1">
      <alignment horizontal="center" vertical="center"/>
    </xf>
    <xf numFmtId="0" fontId="33" fillId="0" borderId="73" xfId="0" applyFont="1" applyFill="1" applyBorder="1" applyAlignment="1">
      <alignment horizontal="center" vertical="center"/>
    </xf>
    <xf numFmtId="0" fontId="33" fillId="0" borderId="66" xfId="0" applyFont="1" applyFill="1" applyBorder="1" applyAlignment="1">
      <alignment horizontal="center" vertical="center"/>
    </xf>
    <xf numFmtId="0" fontId="33" fillId="0" borderId="67" xfId="0" applyFont="1" applyBorder="1" applyAlignment="1">
      <alignment horizontal="center" vertical="center"/>
    </xf>
    <xf numFmtId="0" fontId="33" fillId="0" borderId="68" xfId="0" applyFont="1" applyBorder="1" applyAlignment="1">
      <alignment horizontal="center" vertical="center"/>
    </xf>
    <xf numFmtId="0" fontId="33" fillId="0" borderId="79" xfId="0" applyFont="1" applyBorder="1" applyAlignment="1">
      <alignment horizontal="center" vertical="center"/>
    </xf>
    <xf numFmtId="0" fontId="33" fillId="0" borderId="80" xfId="0" applyFont="1" applyFill="1" applyBorder="1" applyAlignment="1">
      <alignment horizontal="center"/>
    </xf>
    <xf numFmtId="0" fontId="33" fillId="0" borderId="81" xfId="0" applyFont="1" applyFill="1" applyBorder="1" applyAlignment="1">
      <alignment horizontal="center"/>
    </xf>
    <xf numFmtId="0" fontId="33" fillId="0" borderId="118" xfId="0" applyFont="1" applyBorder="1" applyAlignment="1">
      <alignment horizontal="center" vertical="center"/>
    </xf>
    <xf numFmtId="0" fontId="32" fillId="0" borderId="82" xfId="0" applyFont="1" applyBorder="1" applyAlignment="1">
      <alignment horizontal="center" vertical="top"/>
    </xf>
    <xf numFmtId="0" fontId="33" fillId="0" borderId="103" xfId="0" applyFont="1" applyBorder="1" applyAlignment="1">
      <alignment/>
    </xf>
    <xf numFmtId="0" fontId="33" fillId="22" borderId="115" xfId="0" applyFont="1" applyFill="1" applyBorder="1" applyAlignment="1">
      <alignment horizontal="left"/>
    </xf>
    <xf numFmtId="0" fontId="33" fillId="22" borderId="114" xfId="0" applyFont="1" applyFill="1" applyBorder="1" applyAlignment="1">
      <alignment/>
    </xf>
    <xf numFmtId="0" fontId="33" fillId="22" borderId="110" xfId="0" applyFont="1" applyFill="1" applyBorder="1" applyAlignment="1">
      <alignment/>
    </xf>
    <xf numFmtId="0" fontId="33" fillId="22" borderId="116" xfId="0" applyFont="1" applyFill="1" applyBorder="1" applyAlignment="1">
      <alignment horizontal="center"/>
    </xf>
    <xf numFmtId="0" fontId="33" fillId="22" borderId="110" xfId="0" applyFont="1" applyFill="1" applyBorder="1" applyAlignment="1">
      <alignment horizontal="center"/>
    </xf>
    <xf numFmtId="0" fontId="33" fillId="22" borderId="103" xfId="0" applyFont="1" applyFill="1" applyBorder="1" applyAlignment="1">
      <alignment horizontal="center"/>
    </xf>
    <xf numFmtId="0" fontId="33" fillId="22" borderId="117" xfId="0" applyFont="1" applyFill="1" applyBorder="1" applyAlignment="1">
      <alignment horizontal="center"/>
    </xf>
    <xf numFmtId="0" fontId="32" fillId="22" borderId="116" xfId="0" applyFont="1" applyFill="1" applyBorder="1" applyAlignment="1">
      <alignment horizontal="center"/>
    </xf>
    <xf numFmtId="0" fontId="33" fillId="22" borderId="103" xfId="0" applyFont="1" applyFill="1" applyBorder="1" applyAlignment="1">
      <alignment/>
    </xf>
    <xf numFmtId="0" fontId="33" fillId="22" borderId="117" xfId="0" applyFont="1" applyFill="1" applyBorder="1" applyAlignment="1">
      <alignment/>
    </xf>
    <xf numFmtId="0" fontId="33" fillId="0" borderId="119" xfId="0" applyFont="1" applyBorder="1" applyAlignment="1">
      <alignment horizontal="center"/>
    </xf>
    <xf numFmtId="0" fontId="33" fillId="0" borderId="63" xfId="0" applyFont="1" applyBorder="1" applyAlignment="1">
      <alignment horizontal="center"/>
    </xf>
    <xf numFmtId="0" fontId="33" fillId="0" borderId="100" xfId="0" applyFont="1" applyBorder="1" applyAlignment="1">
      <alignment horizontal="center"/>
    </xf>
    <xf numFmtId="0" fontId="33" fillId="0" borderId="80" xfId="0" applyFont="1" applyBorder="1" applyAlignment="1">
      <alignment horizontal="center"/>
    </xf>
    <xf numFmtId="0" fontId="33" fillId="0" borderId="37" xfId="0" applyFont="1" applyBorder="1" applyAlignment="1">
      <alignment horizontal="center"/>
    </xf>
    <xf numFmtId="0" fontId="33" fillId="0" borderId="100" xfId="0" applyFont="1" applyBorder="1" applyAlignment="1">
      <alignment/>
    </xf>
    <xf numFmtId="0" fontId="33" fillId="22" borderId="107" xfId="0" applyFont="1" applyFill="1" applyBorder="1" applyAlignment="1">
      <alignment vertical="center"/>
    </xf>
    <xf numFmtId="0" fontId="33" fillId="22" borderId="49" xfId="0" applyFont="1" applyFill="1" applyBorder="1" applyAlignment="1">
      <alignment vertical="center"/>
    </xf>
    <xf numFmtId="0" fontId="33" fillId="0" borderId="92" xfId="0" applyFont="1" applyBorder="1" applyAlignment="1">
      <alignment horizontal="center"/>
    </xf>
    <xf numFmtId="0" fontId="33" fillId="0" borderId="120" xfId="0" applyFont="1" applyBorder="1" applyAlignment="1">
      <alignment horizontal="center"/>
    </xf>
    <xf numFmtId="0" fontId="33" fillId="0" borderId="91" xfId="0" applyFont="1" applyFill="1" applyBorder="1" applyAlignment="1">
      <alignment horizontal="center"/>
    </xf>
    <xf numFmtId="0" fontId="33" fillId="0" borderId="90" xfId="0" applyFont="1" applyFill="1" applyBorder="1" applyAlignment="1">
      <alignment horizontal="center" vertical="center"/>
    </xf>
    <xf numFmtId="0" fontId="33" fillId="0" borderId="88" xfId="0" applyFont="1" applyBorder="1" applyAlignment="1">
      <alignment horizontal="center" vertical="center"/>
    </xf>
    <xf numFmtId="0" fontId="33" fillId="0" borderId="92" xfId="0" applyFont="1" applyBorder="1" applyAlignment="1">
      <alignment horizontal="center" vertical="center"/>
    </xf>
    <xf numFmtId="0" fontId="32" fillId="0" borderId="91" xfId="0" applyFont="1" applyBorder="1" applyAlignment="1">
      <alignment horizontal="center" vertical="center"/>
    </xf>
    <xf numFmtId="0" fontId="33" fillId="0" borderId="93" xfId="0" applyFont="1" applyBorder="1" applyAlignment="1">
      <alignment horizontal="center" vertical="center"/>
    </xf>
    <xf numFmtId="0" fontId="33" fillId="0" borderId="90" xfId="0" applyFont="1" applyBorder="1" applyAlignment="1">
      <alignment horizontal="center" vertical="center"/>
    </xf>
    <xf numFmtId="0" fontId="33" fillId="0" borderId="57" xfId="0" applyFont="1" applyBorder="1" applyAlignment="1">
      <alignment horizontal="center"/>
    </xf>
    <xf numFmtId="0" fontId="33" fillId="0" borderId="93" xfId="0" applyFont="1" applyFill="1" applyBorder="1" applyAlignment="1">
      <alignment horizontal="left" vertical="center"/>
    </xf>
    <xf numFmtId="0" fontId="33" fillId="0" borderId="32" xfId="0" applyFont="1" applyFill="1" applyBorder="1" applyAlignment="1">
      <alignment/>
    </xf>
    <xf numFmtId="0" fontId="33" fillId="0" borderId="74" xfId="0" applyFont="1" applyBorder="1" applyAlignment="1">
      <alignment/>
    </xf>
    <xf numFmtId="0" fontId="33" fillId="0" borderId="61" xfId="0" applyFont="1" applyFill="1" applyBorder="1" applyAlignment="1">
      <alignment horizontal="center"/>
    </xf>
    <xf numFmtId="0" fontId="33" fillId="0" borderId="56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86" xfId="0" applyFont="1" applyFill="1" applyBorder="1" applyAlignment="1">
      <alignment/>
    </xf>
    <xf numFmtId="0" fontId="33" fillId="0" borderId="82" xfId="0" applyFont="1" applyBorder="1" applyAlignment="1">
      <alignment horizontal="center"/>
    </xf>
    <xf numFmtId="0" fontId="33" fillId="0" borderId="101" xfId="0" applyFont="1" applyBorder="1" applyAlignment="1">
      <alignment horizontal="center" vertical="center"/>
    </xf>
    <xf numFmtId="0" fontId="33" fillId="0" borderId="58" xfId="0" applyFont="1" applyBorder="1" applyAlignment="1">
      <alignment horizontal="center" vertical="center"/>
    </xf>
    <xf numFmtId="0" fontId="32" fillId="0" borderId="82" xfId="0" applyFont="1" applyBorder="1" applyAlignment="1">
      <alignment horizontal="center" vertical="center"/>
    </xf>
    <xf numFmtId="0" fontId="33" fillId="0" borderId="56" xfId="0" applyFont="1" applyBorder="1" applyAlignment="1">
      <alignment horizontal="center" vertical="center"/>
    </xf>
    <xf numFmtId="0" fontId="33" fillId="0" borderId="86" xfId="0" applyFont="1" applyBorder="1" applyAlignment="1">
      <alignment horizontal="center" vertical="center"/>
    </xf>
    <xf numFmtId="0" fontId="33" fillId="0" borderId="73" xfId="0" applyFont="1" applyBorder="1" applyAlignment="1">
      <alignment horizontal="center"/>
    </xf>
    <xf numFmtId="0" fontId="33" fillId="0" borderId="69" xfId="0" applyFont="1" applyBorder="1" applyAlignment="1">
      <alignment/>
    </xf>
    <xf numFmtId="0" fontId="33" fillId="0" borderId="70" xfId="0" applyFont="1" applyBorder="1" applyAlignment="1">
      <alignment/>
    </xf>
    <xf numFmtId="0" fontId="33" fillId="0" borderId="65" xfId="0" applyFont="1" applyFill="1" applyBorder="1" applyAlignment="1">
      <alignment horizontal="center" vertical="center"/>
    </xf>
    <xf numFmtId="0" fontId="33" fillId="0" borderId="68" xfId="0" applyFont="1" applyFill="1" applyBorder="1" applyAlignment="1">
      <alignment horizontal="center" vertical="center"/>
    </xf>
    <xf numFmtId="0" fontId="32" fillId="0" borderId="72" xfId="0" applyFont="1" applyFill="1" applyBorder="1" applyAlignment="1">
      <alignment horizontal="center" vertical="center"/>
    </xf>
    <xf numFmtId="0" fontId="44" fillId="0" borderId="57" xfId="0" applyFont="1" applyBorder="1" applyAlignment="1">
      <alignment/>
    </xf>
    <xf numFmtId="0" fontId="44" fillId="0" borderId="101" xfId="0" applyFont="1" applyBorder="1" applyAlignment="1">
      <alignment horizontal="center"/>
    </xf>
    <xf numFmtId="0" fontId="44" fillId="0" borderId="99" xfId="0" applyFont="1" applyBorder="1" applyAlignment="1">
      <alignment horizontal="center"/>
    </xf>
    <xf numFmtId="0" fontId="44" fillId="0" borderId="118" xfId="0" applyFont="1" applyBorder="1" applyAlignment="1">
      <alignment horizontal="center"/>
    </xf>
    <xf numFmtId="0" fontId="33" fillId="0" borderId="77" xfId="0" applyFont="1" applyBorder="1" applyAlignment="1">
      <alignment/>
    </xf>
    <xf numFmtId="0" fontId="33" fillId="0" borderId="37" xfId="0" applyFont="1" applyBorder="1" applyAlignment="1">
      <alignment/>
    </xf>
    <xf numFmtId="0" fontId="33" fillId="0" borderId="79" xfId="0" applyFont="1" applyBorder="1" applyAlignment="1">
      <alignment horizontal="center" vertical="top" wrapText="1"/>
    </xf>
    <xf numFmtId="0" fontId="33" fillId="0" borderId="100" xfId="0" applyFont="1" applyFill="1" applyBorder="1" applyAlignment="1">
      <alignment horizontal="center" vertical="center"/>
    </xf>
    <xf numFmtId="0" fontId="33" fillId="0" borderId="118" xfId="0" applyFont="1" applyFill="1" applyBorder="1" applyAlignment="1">
      <alignment horizontal="center" vertical="center"/>
    </xf>
    <xf numFmtId="0" fontId="44" fillId="0" borderId="103" xfId="0" applyFont="1" applyBorder="1" applyAlignment="1">
      <alignment/>
    </xf>
    <xf numFmtId="0" fontId="44" fillId="0" borderId="104" xfId="0" applyFont="1" applyBorder="1" applyAlignment="1">
      <alignment horizontal="center"/>
    </xf>
    <xf numFmtId="0" fontId="44" fillId="0" borderId="105" xfId="0" applyFont="1" applyBorder="1" applyAlignment="1">
      <alignment horizontal="center"/>
    </xf>
    <xf numFmtId="0" fontId="44" fillId="0" borderId="106" xfId="0" applyFont="1" applyBorder="1" applyAlignment="1">
      <alignment horizontal="center"/>
    </xf>
    <xf numFmtId="0" fontId="33" fillId="26" borderId="115" xfId="0" applyFont="1" applyFill="1" applyBorder="1" applyAlignment="1">
      <alignment/>
    </xf>
    <xf numFmtId="0" fontId="33" fillId="26" borderId="114" xfId="0" applyFont="1" applyFill="1" applyBorder="1" applyAlignment="1">
      <alignment/>
    </xf>
    <xf numFmtId="0" fontId="33" fillId="26" borderId="116" xfId="0" applyFont="1" applyFill="1" applyBorder="1" applyAlignment="1">
      <alignment horizontal="center" vertical="top" wrapText="1"/>
    </xf>
    <xf numFmtId="0" fontId="33" fillId="26" borderId="110" xfId="0" applyFont="1" applyFill="1" applyBorder="1" applyAlignment="1">
      <alignment horizontal="center" vertical="center"/>
    </xf>
    <xf numFmtId="0" fontId="33" fillId="26" borderId="103" xfId="0" applyFont="1" applyFill="1" applyBorder="1" applyAlignment="1">
      <alignment horizontal="center" vertical="center"/>
    </xf>
    <xf numFmtId="0" fontId="33" fillId="26" borderId="117" xfId="0" applyFont="1" applyFill="1" applyBorder="1" applyAlignment="1">
      <alignment horizontal="center" vertical="center"/>
    </xf>
    <xf numFmtId="0" fontId="33" fillId="26" borderId="106" xfId="0" applyFont="1" applyFill="1" applyBorder="1" applyAlignment="1">
      <alignment horizontal="center" vertical="center"/>
    </xf>
    <xf numFmtId="0" fontId="32" fillId="26" borderId="116" xfId="0" applyFont="1" applyFill="1" applyBorder="1" applyAlignment="1">
      <alignment horizontal="center" vertical="center"/>
    </xf>
    <xf numFmtId="0" fontId="33" fillId="26" borderId="115" xfId="0" applyFont="1" applyFill="1" applyBorder="1" applyAlignment="1">
      <alignment horizontal="center" vertical="center"/>
    </xf>
    <xf numFmtId="0" fontId="33" fillId="26" borderId="105" xfId="0" applyFont="1" applyFill="1" applyBorder="1" applyAlignment="1">
      <alignment horizontal="center" vertical="center"/>
    </xf>
    <xf numFmtId="0" fontId="33" fillId="0" borderId="93" xfId="0" applyFont="1" applyFill="1" applyBorder="1" applyAlignment="1">
      <alignment/>
    </xf>
    <xf numFmtId="0" fontId="33" fillId="0" borderId="32" xfId="0" applyFont="1" applyBorder="1" applyAlignment="1">
      <alignment/>
    </xf>
    <xf numFmtId="0" fontId="33" fillId="0" borderId="87" xfId="0" applyFont="1" applyFill="1" applyBorder="1" applyAlignment="1">
      <alignment horizontal="center" vertical="center"/>
    </xf>
    <xf numFmtId="0" fontId="33" fillId="0" borderId="89" xfId="0" applyFont="1" applyFill="1" applyBorder="1" applyAlignment="1">
      <alignment horizontal="center" vertical="center"/>
    </xf>
    <xf numFmtId="0" fontId="33" fillId="0" borderId="120" xfId="0" applyFont="1" applyBorder="1" applyAlignment="1">
      <alignment horizontal="center" vertical="center"/>
    </xf>
    <xf numFmtId="0" fontId="33" fillId="0" borderId="89" xfId="0" applyFont="1" applyBorder="1" applyAlignment="1">
      <alignment horizontal="center" vertical="center"/>
    </xf>
    <xf numFmtId="0" fontId="33" fillId="0" borderId="107" xfId="0" applyFont="1" applyFill="1" applyBorder="1" applyAlignment="1">
      <alignment horizontal="left"/>
    </xf>
    <xf numFmtId="0" fontId="33" fillId="0" borderId="32" xfId="0" applyFont="1" applyFill="1" applyBorder="1" applyAlignment="1">
      <alignment/>
    </xf>
    <xf numFmtId="0" fontId="33" fillId="0" borderId="79" xfId="0" applyFont="1" applyFill="1" applyBorder="1" applyAlignment="1">
      <alignment horizontal="center"/>
    </xf>
    <xf numFmtId="0" fontId="33" fillId="0" borderId="74" xfId="0" applyFont="1" applyFill="1" applyBorder="1" applyAlignment="1">
      <alignment horizontal="center"/>
    </xf>
    <xf numFmtId="0" fontId="33" fillId="0" borderId="92" xfId="0" applyFont="1" applyFill="1" applyBorder="1" applyAlignment="1">
      <alignment horizontal="center"/>
    </xf>
    <xf numFmtId="0" fontId="32" fillId="0" borderId="91" xfId="0" applyFont="1" applyFill="1" applyBorder="1" applyAlignment="1">
      <alignment horizontal="center"/>
    </xf>
    <xf numFmtId="0" fontId="33" fillId="0" borderId="87" xfId="0" applyFont="1" applyFill="1" applyBorder="1" applyAlignment="1">
      <alignment/>
    </xf>
    <xf numFmtId="0" fontId="33" fillId="0" borderId="71" xfId="0" applyFont="1" applyBorder="1" applyAlignment="1">
      <alignment/>
    </xf>
    <xf numFmtId="0" fontId="33" fillId="0" borderId="83" xfId="0" applyFont="1" applyBorder="1" applyAlignment="1">
      <alignment/>
    </xf>
    <xf numFmtId="0" fontId="33" fillId="0" borderId="35" xfId="0" applyFont="1" applyBorder="1" applyAlignment="1">
      <alignment/>
    </xf>
    <xf numFmtId="0" fontId="33" fillId="0" borderId="84" xfId="0" applyFont="1" applyBorder="1" applyAlignment="1">
      <alignment/>
    </xf>
    <xf numFmtId="0" fontId="33" fillId="0" borderId="85" xfId="0" applyFont="1" applyBorder="1" applyAlignment="1">
      <alignment horizontal="center" vertical="top" wrapText="1"/>
    </xf>
    <xf numFmtId="0" fontId="33" fillId="0" borderId="74" xfId="0" applyFont="1" applyFill="1" applyBorder="1" applyAlignment="1">
      <alignment horizontal="center" vertical="center"/>
    </xf>
    <xf numFmtId="0" fontId="33" fillId="0" borderId="76" xfId="0" applyFont="1" applyFill="1" applyBorder="1" applyAlignment="1">
      <alignment horizontal="center" vertical="center"/>
    </xf>
    <xf numFmtId="0" fontId="33" fillId="0" borderId="102" xfId="0" applyFont="1" applyBorder="1" applyAlignment="1">
      <alignment horizontal="center" vertical="center"/>
    </xf>
    <xf numFmtId="0" fontId="33" fillId="0" borderId="76" xfId="0" applyFont="1" applyBorder="1" applyAlignment="1">
      <alignment horizontal="center" vertical="center"/>
    </xf>
    <xf numFmtId="0" fontId="33" fillId="26" borderId="74" xfId="0" applyFont="1" applyFill="1" applyBorder="1" applyAlignment="1">
      <alignment horizontal="center" vertical="center"/>
    </xf>
    <xf numFmtId="0" fontId="33" fillId="26" borderId="23" xfId="0" applyFont="1" applyFill="1" applyBorder="1" applyAlignment="1">
      <alignment horizontal="center" vertical="center"/>
    </xf>
    <xf numFmtId="0" fontId="33" fillId="26" borderId="102" xfId="0" applyFont="1" applyFill="1" applyBorder="1" applyAlignment="1">
      <alignment horizontal="center" vertical="center"/>
    </xf>
    <xf numFmtId="0" fontId="33" fillId="22" borderId="107" xfId="0" applyFont="1" applyFill="1" applyBorder="1" applyAlignment="1">
      <alignment horizontal="left"/>
    </xf>
    <xf numFmtId="0" fontId="33" fillId="22" borderId="49" xfId="0" applyFont="1" applyFill="1" applyBorder="1" applyAlignment="1">
      <alignment/>
    </xf>
    <xf numFmtId="0" fontId="33" fillId="22" borderId="108" xfId="0" applyFont="1" applyFill="1" applyBorder="1" applyAlignment="1">
      <alignment/>
    </xf>
    <xf numFmtId="0" fontId="33" fillId="22" borderId="109" xfId="0" applyFont="1" applyFill="1" applyBorder="1" applyAlignment="1">
      <alignment horizontal="center"/>
    </xf>
    <xf numFmtId="0" fontId="33" fillId="22" borderId="108" xfId="0" applyFont="1" applyFill="1" applyBorder="1" applyAlignment="1">
      <alignment horizontal="center"/>
    </xf>
    <xf numFmtId="0" fontId="33" fillId="22" borderId="112" xfId="0" applyFont="1" applyFill="1" applyBorder="1" applyAlignment="1">
      <alignment horizontal="center"/>
    </xf>
    <xf numFmtId="0" fontId="32" fillId="22" borderId="109" xfId="0" applyFont="1" applyFill="1" applyBorder="1" applyAlignment="1">
      <alignment horizontal="center"/>
    </xf>
    <xf numFmtId="0" fontId="33" fillId="22" borderId="121" xfId="0" applyFont="1" applyFill="1" applyBorder="1" applyAlignment="1">
      <alignment/>
    </xf>
    <xf numFmtId="0" fontId="33" fillId="22" borderId="112" xfId="0" applyFont="1" applyFill="1" applyBorder="1" applyAlignment="1">
      <alignment/>
    </xf>
    <xf numFmtId="0" fontId="33" fillId="0" borderId="87" xfId="0" applyFont="1" applyBorder="1" applyAlignment="1">
      <alignment/>
    </xf>
    <xf numFmtId="0" fontId="33" fillId="0" borderId="121" xfId="0" applyFont="1" applyBorder="1" applyAlignment="1">
      <alignment/>
    </xf>
    <xf numFmtId="0" fontId="33" fillId="0" borderId="111" xfId="0" applyFont="1" applyBorder="1" applyAlignment="1">
      <alignment horizontal="center"/>
    </xf>
    <xf numFmtId="0" fontId="33" fillId="0" borderId="122" xfId="0" applyFont="1" applyBorder="1" applyAlignment="1">
      <alignment horizontal="center"/>
    </xf>
    <xf numFmtId="0" fontId="33" fillId="0" borderId="123" xfId="0" applyFont="1" applyBorder="1" applyAlignment="1">
      <alignment horizontal="center"/>
    </xf>
    <xf numFmtId="202" fontId="33" fillId="22" borderId="109" xfId="0" applyNumberFormat="1" applyFont="1" applyFill="1" applyBorder="1" applyAlignment="1">
      <alignment horizontal="center"/>
    </xf>
    <xf numFmtId="0" fontId="33" fillId="22" borderId="121" xfId="0" applyFont="1" applyFill="1" applyBorder="1" applyAlignment="1">
      <alignment horizontal="center"/>
    </xf>
    <xf numFmtId="0" fontId="33" fillId="22" borderId="107" xfId="0" applyFont="1" applyFill="1" applyBorder="1" applyAlignment="1">
      <alignment horizontal="center"/>
    </xf>
    <xf numFmtId="0" fontId="33" fillId="22" borderId="32" xfId="0" applyFont="1" applyFill="1" applyBorder="1" applyAlignment="1" applyProtection="1">
      <alignment/>
      <protection hidden="1"/>
    </xf>
    <xf numFmtId="0" fontId="33" fillId="22" borderId="88" xfId="0" applyFont="1" applyFill="1" applyBorder="1" applyAlignment="1" applyProtection="1">
      <alignment/>
      <protection hidden="1"/>
    </xf>
    <xf numFmtId="0" fontId="33" fillId="22" borderId="124" xfId="0" applyFont="1" applyFill="1" applyBorder="1" applyAlignment="1">
      <alignment horizontal="center"/>
    </xf>
    <xf numFmtId="0" fontId="33" fillId="22" borderId="125" xfId="0" applyFont="1" applyFill="1" applyBorder="1" applyAlignment="1">
      <alignment horizontal="center"/>
    </xf>
    <xf numFmtId="0" fontId="33" fillId="22" borderId="126" xfId="0" applyFont="1" applyFill="1" applyBorder="1" applyAlignment="1">
      <alignment horizontal="center"/>
    </xf>
    <xf numFmtId="0" fontId="33" fillId="22" borderId="127" xfId="0" applyFont="1" applyFill="1" applyBorder="1" applyAlignment="1">
      <alignment horizontal="center"/>
    </xf>
    <xf numFmtId="0" fontId="32" fillId="22" borderId="124" xfId="0" applyFont="1" applyFill="1" applyBorder="1" applyAlignment="1">
      <alignment horizontal="center"/>
    </xf>
    <xf numFmtId="0" fontId="33" fillId="22" borderId="126" xfId="0" applyFont="1" applyFill="1" applyBorder="1" applyAlignment="1">
      <alignment/>
    </xf>
    <xf numFmtId="0" fontId="33" fillId="22" borderId="127" xfId="0" applyFont="1" applyFill="1" applyBorder="1" applyAlignment="1">
      <alignment/>
    </xf>
    <xf numFmtId="0" fontId="33" fillId="22" borderId="125" xfId="0" applyFont="1" applyFill="1" applyBorder="1" applyAlignment="1">
      <alignment/>
    </xf>
    <xf numFmtId="0" fontId="33" fillId="22" borderId="32" xfId="0" applyFont="1" applyFill="1" applyBorder="1" applyAlignment="1">
      <alignment horizontal="left"/>
    </xf>
    <xf numFmtId="0" fontId="33" fillId="0" borderId="87" xfId="0" applyFont="1" applyFill="1" applyBorder="1" applyAlignment="1">
      <alignment horizontal="center"/>
    </xf>
    <xf numFmtId="0" fontId="33" fillId="22" borderId="35" xfId="0" applyFont="1" applyFill="1" applyBorder="1" applyAlignment="1" applyProtection="1">
      <alignment/>
      <protection hidden="1"/>
    </xf>
    <xf numFmtId="0" fontId="33" fillId="22" borderId="84" xfId="0" applyFont="1" applyFill="1" applyBorder="1" applyAlignment="1" applyProtection="1">
      <alignment/>
      <protection hidden="1"/>
    </xf>
    <xf numFmtId="0" fontId="33" fillId="22" borderId="49" xfId="0" applyFont="1" applyFill="1" applyBorder="1" applyAlignment="1">
      <alignment horizontal="left"/>
    </xf>
    <xf numFmtId="0" fontId="33" fillId="0" borderId="49" xfId="0" applyFont="1" applyBorder="1" applyAlignment="1">
      <alignment horizontal="center"/>
    </xf>
    <xf numFmtId="0" fontId="33" fillId="22" borderId="49" xfId="0" applyFont="1" applyFill="1" applyBorder="1" applyAlignment="1">
      <alignment/>
    </xf>
    <xf numFmtId="0" fontId="33" fillId="22" borderId="108" xfId="0" applyFont="1" applyFill="1" applyBorder="1" applyAlignment="1">
      <alignment/>
    </xf>
    <xf numFmtId="0" fontId="33" fillId="22" borderId="115" xfId="0" applyFont="1" applyFill="1" applyBorder="1" applyAlignment="1">
      <alignment horizontal="center"/>
    </xf>
    <xf numFmtId="0" fontId="33" fillId="22" borderId="114" xfId="0" applyFont="1" applyFill="1" applyBorder="1" applyAlignment="1">
      <alignment horizontal="center"/>
    </xf>
    <xf numFmtId="0" fontId="32" fillId="0" borderId="109" xfId="0" applyFont="1" applyFill="1" applyBorder="1" applyAlignment="1">
      <alignment horizontal="center" vertical="top"/>
    </xf>
    <xf numFmtId="0" fontId="33" fillId="0" borderId="70" xfId="0" applyFont="1" applyBorder="1" applyAlignment="1">
      <alignment horizontal="center"/>
    </xf>
    <xf numFmtId="0" fontId="33" fillId="0" borderId="73" xfId="0" applyFont="1" applyFill="1" applyBorder="1" applyAlignment="1">
      <alignment/>
    </xf>
    <xf numFmtId="0" fontId="33" fillId="0" borderId="67" xfId="0" applyFont="1" applyFill="1" applyBorder="1" applyAlignment="1">
      <alignment/>
    </xf>
    <xf numFmtId="0" fontId="33" fillId="0" borderId="72" xfId="0" applyFont="1" applyFill="1" applyBorder="1" applyAlignment="1">
      <alignment horizontal="center" vertical="center"/>
    </xf>
    <xf numFmtId="0" fontId="33" fillId="0" borderId="75" xfId="0" applyFont="1" applyFill="1" applyBorder="1" applyAlignment="1">
      <alignment horizontal="left" vertical="center"/>
    </xf>
    <xf numFmtId="0" fontId="33" fillId="0" borderId="102" xfId="0" applyFont="1" applyFill="1" applyBorder="1" applyAlignment="1">
      <alignment/>
    </xf>
    <xf numFmtId="0" fontId="33" fillId="0" borderId="85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0" fontId="33" fillId="0" borderId="117" xfId="0" applyFont="1" applyBorder="1" applyAlignment="1">
      <alignment horizontal="center"/>
    </xf>
    <xf numFmtId="0" fontId="33" fillId="0" borderId="117" xfId="0" applyFont="1" applyFill="1" applyBorder="1" applyAlignment="1">
      <alignment/>
    </xf>
    <xf numFmtId="0" fontId="33" fillId="0" borderId="67" xfId="0" applyFont="1" applyBorder="1" applyAlignment="1" applyProtection="1">
      <alignment horizontal="center"/>
      <protection hidden="1"/>
    </xf>
    <xf numFmtId="0" fontId="33" fillId="0" borderId="66" xfId="0" applyFont="1" applyFill="1" applyBorder="1" applyAlignment="1" applyProtection="1">
      <alignment horizontal="center"/>
      <protection hidden="1" locked="0"/>
    </xf>
    <xf numFmtId="0" fontId="33" fillId="0" borderId="68" xfId="0" applyFont="1" applyBorder="1" applyAlignment="1" applyProtection="1">
      <alignment horizontal="center"/>
      <protection hidden="1"/>
    </xf>
    <xf numFmtId="0" fontId="33" fillId="0" borderId="70" xfId="0" applyFont="1" applyBorder="1" applyAlignment="1" applyProtection="1">
      <alignment/>
      <protection hidden="1"/>
    </xf>
    <xf numFmtId="0" fontId="33" fillId="0" borderId="71" xfId="0" applyFont="1" applyBorder="1" applyAlignment="1" applyProtection="1">
      <alignment/>
      <protection hidden="1"/>
    </xf>
    <xf numFmtId="0" fontId="32" fillId="0" borderId="72" xfId="0" applyFont="1" applyFill="1" applyBorder="1" applyAlignment="1" applyProtection="1">
      <alignment horizontal="center"/>
      <protection hidden="1" locked="0"/>
    </xf>
    <xf numFmtId="0" fontId="32" fillId="0" borderId="82" xfId="0" applyFont="1" applyBorder="1" applyAlignment="1" applyProtection="1">
      <alignment horizontal="center" vertical="top"/>
      <protection hidden="1"/>
    </xf>
    <xf numFmtId="0" fontId="33" fillId="0" borderId="32" xfId="0" applyFont="1" applyBorder="1" applyAlignment="1" applyProtection="1">
      <alignment horizontal="center"/>
      <protection hidden="1"/>
    </xf>
    <xf numFmtId="0" fontId="33" fillId="0" borderId="120" xfId="0" applyFont="1" applyFill="1" applyBorder="1" applyAlignment="1" applyProtection="1">
      <alignment horizontal="center"/>
      <protection hidden="1"/>
    </xf>
    <xf numFmtId="0" fontId="33" fillId="0" borderId="89" xfId="0" applyFont="1" applyBorder="1" applyAlignment="1" applyProtection="1">
      <alignment horizontal="center"/>
      <protection hidden="1"/>
    </xf>
    <xf numFmtId="0" fontId="33" fillId="0" borderId="93" xfId="0" applyFont="1" applyFill="1" applyBorder="1" applyAlignment="1" applyProtection="1">
      <alignment/>
      <protection hidden="1"/>
    </xf>
    <xf numFmtId="0" fontId="33" fillId="0" borderId="32" xfId="0" applyFont="1" applyBorder="1" applyAlignment="1" applyProtection="1">
      <alignment/>
      <protection hidden="1"/>
    </xf>
    <xf numFmtId="0" fontId="33" fillId="0" borderId="90" xfId="0" applyFont="1" applyBorder="1" applyAlignment="1" applyProtection="1">
      <alignment/>
      <protection hidden="1"/>
    </xf>
    <xf numFmtId="0" fontId="33" fillId="0" borderId="91" xfId="0" applyFont="1" applyFill="1" applyBorder="1" applyAlignment="1" applyProtection="1">
      <alignment horizontal="center" vertical="center" wrapText="1"/>
      <protection hidden="1"/>
    </xf>
    <xf numFmtId="0" fontId="33" fillId="0" borderId="86" xfId="0" applyFont="1" applyBorder="1" applyAlignment="1" applyProtection="1">
      <alignment horizontal="center" vertical="center" wrapText="1"/>
      <protection hidden="1"/>
    </xf>
    <xf numFmtId="0" fontId="33" fillId="0" borderId="88" xfId="0" applyFont="1" applyFill="1" applyBorder="1" applyAlignment="1" applyProtection="1">
      <alignment horizontal="center" vertical="center"/>
      <protection hidden="1"/>
    </xf>
    <xf numFmtId="0" fontId="33" fillId="0" borderId="92" xfId="0" applyFont="1" applyFill="1" applyBorder="1" applyAlignment="1" applyProtection="1">
      <alignment horizontal="center"/>
      <protection hidden="1"/>
    </xf>
    <xf numFmtId="0" fontId="32" fillId="0" borderId="85" xfId="0" applyFont="1" applyFill="1" applyBorder="1" applyAlignment="1" applyProtection="1">
      <alignment horizontal="center"/>
      <protection hidden="1" locked="0"/>
    </xf>
    <xf numFmtId="0" fontId="33" fillId="0" borderId="88" xfId="0" applyFont="1" applyBorder="1" applyAlignment="1" applyProtection="1">
      <alignment/>
      <protection hidden="1"/>
    </xf>
    <xf numFmtId="0" fontId="33" fillId="0" borderId="92" xfId="0" applyFont="1" applyBorder="1" applyAlignment="1" applyProtection="1">
      <alignment/>
      <protection hidden="1"/>
    </xf>
    <xf numFmtId="0" fontId="33" fillId="0" borderId="87" xfId="0" applyFont="1" applyFill="1" applyBorder="1" applyAlignment="1" applyProtection="1">
      <alignment horizontal="center"/>
      <protection hidden="1"/>
    </xf>
    <xf numFmtId="0" fontId="33" fillId="0" borderId="85" xfId="0" applyFont="1" applyBorder="1" applyAlignment="1" applyProtection="1">
      <alignment horizontal="center" vertical="center" wrapText="1"/>
      <protection hidden="1"/>
    </xf>
    <xf numFmtId="0" fontId="33" fillId="0" borderId="90" xfId="0" applyFont="1" applyBorder="1" applyAlignment="1" applyProtection="1">
      <alignment horizontal="center" vertical="center" wrapText="1"/>
      <protection hidden="1"/>
    </xf>
    <xf numFmtId="0" fontId="33" fillId="0" borderId="93" xfId="0" applyFont="1" applyFill="1" applyBorder="1" applyAlignment="1" applyProtection="1">
      <alignment horizontal="left" vertical="center"/>
      <protection hidden="1"/>
    </xf>
    <xf numFmtId="0" fontId="33" fillId="0" borderId="92" xfId="0" applyFont="1" applyFill="1" applyBorder="1" applyAlignment="1" applyProtection="1">
      <alignment horizontal="center" vertical="center"/>
      <protection hidden="1"/>
    </xf>
    <xf numFmtId="0" fontId="44" fillId="0" borderId="32" xfId="0" applyFont="1" applyBorder="1" applyAlignment="1" applyProtection="1">
      <alignment/>
      <protection hidden="1"/>
    </xf>
    <xf numFmtId="0" fontId="44" fillId="0" borderId="90" xfId="0" applyFont="1" applyBorder="1" applyAlignment="1" applyProtection="1">
      <alignment/>
      <protection hidden="1"/>
    </xf>
    <xf numFmtId="0" fontId="44" fillId="0" borderId="88" xfId="0" applyFont="1" applyBorder="1" applyAlignment="1" applyProtection="1">
      <alignment/>
      <protection hidden="1"/>
    </xf>
    <xf numFmtId="0" fontId="33" fillId="0" borderId="121" xfId="0" applyFont="1" applyFill="1" applyBorder="1" applyAlignment="1" applyProtection="1">
      <alignment horizontal="center"/>
      <protection hidden="1"/>
    </xf>
    <xf numFmtId="0" fontId="33" fillId="0" borderId="49" xfId="0" applyFont="1" applyBorder="1" applyAlignment="1" applyProtection="1">
      <alignment horizontal="center"/>
      <protection hidden="1"/>
    </xf>
    <xf numFmtId="0" fontId="33" fillId="0" borderId="122" xfId="0" applyFont="1" applyFill="1" applyBorder="1" applyAlignment="1" applyProtection="1">
      <alignment horizontal="center"/>
      <protection hidden="1"/>
    </xf>
    <xf numFmtId="0" fontId="33" fillId="0" borderId="123" xfId="0" applyFont="1" applyBorder="1" applyAlignment="1" applyProtection="1">
      <alignment horizontal="center"/>
      <protection hidden="1"/>
    </xf>
    <xf numFmtId="0" fontId="33" fillId="0" borderId="107" xfId="0" applyFont="1" applyFill="1" applyBorder="1" applyAlignment="1" applyProtection="1">
      <alignment/>
      <protection hidden="1"/>
    </xf>
    <xf numFmtId="0" fontId="33" fillId="0" borderId="49" xfId="0" applyFont="1" applyBorder="1" applyAlignment="1" applyProtection="1">
      <alignment/>
      <protection hidden="1"/>
    </xf>
    <xf numFmtId="0" fontId="33" fillId="0" borderId="108" xfId="0" applyFont="1" applyBorder="1" applyAlignment="1" applyProtection="1">
      <alignment/>
      <protection hidden="1"/>
    </xf>
    <xf numFmtId="0" fontId="33" fillId="0" borderId="109" xfId="0" applyFont="1" applyFill="1" applyBorder="1" applyAlignment="1" applyProtection="1">
      <alignment horizontal="center" vertical="center" wrapText="1"/>
      <protection hidden="1"/>
    </xf>
    <xf numFmtId="0" fontId="33" fillId="0" borderId="108" xfId="0" applyFont="1" applyBorder="1" applyAlignment="1" applyProtection="1">
      <alignment horizontal="center" vertical="center" wrapText="1"/>
      <protection hidden="1"/>
    </xf>
    <xf numFmtId="0" fontId="33" fillId="0" borderId="111" xfId="0" applyFont="1" applyFill="1" applyBorder="1" applyAlignment="1" applyProtection="1">
      <alignment horizontal="center" vertical="center"/>
      <protection hidden="1"/>
    </xf>
    <xf numFmtId="0" fontId="33" fillId="0" borderId="112" xfId="0" applyFont="1" applyFill="1" applyBorder="1" applyAlignment="1" applyProtection="1">
      <alignment horizontal="center" vertical="center"/>
      <protection hidden="1"/>
    </xf>
    <xf numFmtId="0" fontId="32" fillId="0" borderId="116" xfId="0" applyFont="1" applyFill="1" applyBorder="1" applyAlignment="1" applyProtection="1">
      <alignment horizontal="center"/>
      <protection hidden="1" locked="0"/>
    </xf>
    <xf numFmtId="0" fontId="33" fillId="0" borderId="111" xfId="0" applyFont="1" applyBorder="1" applyAlignment="1" applyProtection="1">
      <alignment/>
      <protection hidden="1"/>
    </xf>
    <xf numFmtId="0" fontId="33" fillId="0" borderId="112" xfId="0" applyFont="1" applyBorder="1" applyAlignment="1" applyProtection="1">
      <alignment/>
      <protection hidden="1"/>
    </xf>
    <xf numFmtId="0" fontId="32" fillId="0" borderId="109" xfId="0" applyFont="1" applyBorder="1" applyAlignment="1" applyProtection="1">
      <alignment horizontal="center" vertical="top"/>
      <protection hidden="1"/>
    </xf>
    <xf numFmtId="0" fontId="33" fillId="0" borderId="72" xfId="0" applyFont="1" applyFill="1" applyBorder="1" applyAlignment="1">
      <alignment horizontal="center" vertical="center" wrapText="1"/>
    </xf>
    <xf numFmtId="0" fontId="33" fillId="0" borderId="71" xfId="0" applyFont="1" applyBorder="1" applyAlignment="1">
      <alignment horizontal="center" vertical="center" wrapText="1"/>
    </xf>
    <xf numFmtId="0" fontId="32" fillId="0" borderId="72" xfId="0" applyFont="1" applyBorder="1" applyAlignment="1">
      <alignment horizontal="center"/>
    </xf>
    <xf numFmtId="0" fontId="33" fillId="0" borderId="73" xfId="0" applyFont="1" applyBorder="1" applyAlignment="1">
      <alignment/>
    </xf>
    <xf numFmtId="0" fontId="33" fillId="0" borderId="66" xfId="0" applyFont="1" applyBorder="1" applyAlignment="1">
      <alignment/>
    </xf>
    <xf numFmtId="0" fontId="32" fillId="0" borderId="82" xfId="0" applyFont="1" applyFill="1" applyBorder="1" applyAlignment="1">
      <alignment horizontal="center" vertical="center" wrapText="1"/>
    </xf>
    <xf numFmtId="0" fontId="32" fillId="0" borderId="85" xfId="0" applyFont="1" applyBorder="1" applyAlignment="1">
      <alignment horizontal="center"/>
    </xf>
    <xf numFmtId="0" fontId="33" fillId="0" borderId="75" xfId="0" applyFont="1" applyBorder="1" applyAlignment="1">
      <alignment/>
    </xf>
    <xf numFmtId="0" fontId="33" fillId="0" borderId="23" xfId="0" applyFont="1" applyBorder="1" applyAlignment="1">
      <alignment/>
    </xf>
    <xf numFmtId="0" fontId="33" fillId="22" borderId="93" xfId="0" applyFont="1" applyFill="1" applyBorder="1" applyAlignment="1">
      <alignment/>
    </xf>
    <xf numFmtId="0" fontId="33" fillId="22" borderId="32" xfId="0" applyFont="1" applyFill="1" applyBorder="1" applyAlignment="1">
      <alignment/>
    </xf>
    <xf numFmtId="0" fontId="33" fillId="22" borderId="90" xfId="0" applyFont="1" applyFill="1" applyBorder="1" applyAlignment="1">
      <alignment/>
    </xf>
    <xf numFmtId="0" fontId="33" fillId="22" borderId="87" xfId="0" applyFont="1" applyFill="1" applyBorder="1" applyAlignment="1">
      <alignment/>
    </xf>
    <xf numFmtId="0" fontId="33" fillId="22" borderId="92" xfId="0" applyFont="1" applyFill="1" applyBorder="1" applyAlignment="1">
      <alignment/>
    </xf>
    <xf numFmtId="0" fontId="33" fillId="0" borderId="75" xfId="0" applyFont="1" applyFill="1" applyBorder="1" applyAlignment="1">
      <alignment horizontal="center"/>
    </xf>
    <xf numFmtId="0" fontId="33" fillId="0" borderId="35" xfId="0" applyFont="1" applyFill="1" applyBorder="1" applyAlignment="1">
      <alignment horizontal="center"/>
    </xf>
    <xf numFmtId="0" fontId="33" fillId="0" borderId="76" xfId="0" applyFont="1" applyFill="1" applyBorder="1" applyAlignment="1">
      <alignment horizontal="center"/>
    </xf>
    <xf numFmtId="0" fontId="33" fillId="0" borderId="23" xfId="0" applyFont="1" applyFill="1" applyBorder="1" applyAlignment="1">
      <alignment horizontal="center"/>
    </xf>
    <xf numFmtId="0" fontId="32" fillId="0" borderId="85" xfId="0" applyFont="1" applyFill="1" applyBorder="1" applyAlignment="1">
      <alignment horizontal="center"/>
    </xf>
    <xf numFmtId="0" fontId="33" fillId="0" borderId="23" xfId="0" applyFont="1" applyFill="1" applyBorder="1" applyAlignment="1">
      <alignment/>
    </xf>
    <xf numFmtId="0" fontId="33" fillId="0" borderId="76" xfId="0" applyFont="1" applyFill="1" applyBorder="1" applyAlignment="1">
      <alignment/>
    </xf>
    <xf numFmtId="0" fontId="33" fillId="0" borderId="82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0" borderId="58" xfId="0" applyFont="1" applyFill="1" applyBorder="1" applyAlignment="1">
      <alignment horizontal="center"/>
    </xf>
    <xf numFmtId="0" fontId="32" fillId="0" borderId="82" xfId="0" applyFont="1" applyFill="1" applyBorder="1" applyAlignment="1">
      <alignment horizontal="center"/>
    </xf>
    <xf numFmtId="0" fontId="33" fillId="0" borderId="58" xfId="0" applyFont="1" applyFill="1" applyBorder="1" applyAlignment="1">
      <alignment/>
    </xf>
    <xf numFmtId="0" fontId="33" fillId="0" borderId="116" xfId="0" applyFont="1" applyFill="1" applyBorder="1" applyAlignment="1">
      <alignment horizontal="center"/>
    </xf>
    <xf numFmtId="0" fontId="33" fillId="0" borderId="110" xfId="0" applyFont="1" applyFill="1" applyBorder="1" applyAlignment="1">
      <alignment horizontal="center"/>
    </xf>
    <xf numFmtId="0" fontId="33" fillId="0" borderId="114" xfId="0" applyFont="1" applyFill="1" applyBorder="1" applyAlignment="1">
      <alignment horizontal="center"/>
    </xf>
    <xf numFmtId="0" fontId="33" fillId="0" borderId="117" xfId="0" applyFont="1" applyFill="1" applyBorder="1" applyAlignment="1">
      <alignment horizontal="center"/>
    </xf>
    <xf numFmtId="0" fontId="32" fillId="0" borderId="116" xfId="0" applyFont="1" applyFill="1" applyBorder="1" applyAlignment="1">
      <alignment horizontal="center"/>
    </xf>
    <xf numFmtId="0" fontId="33" fillId="22" borderId="56" xfId="0" applyFont="1" applyFill="1" applyBorder="1" applyAlignment="1">
      <alignment/>
    </xf>
    <xf numFmtId="0" fontId="33" fillId="22" borderId="0" xfId="0" applyFont="1" applyFill="1" applyBorder="1" applyAlignment="1">
      <alignment/>
    </xf>
    <xf numFmtId="0" fontId="33" fillId="22" borderId="86" xfId="0" applyFont="1" applyFill="1" applyBorder="1" applyAlignment="1">
      <alignment/>
    </xf>
    <xf numFmtId="0" fontId="33" fillId="22" borderId="57" xfId="0" applyFont="1" applyFill="1" applyBorder="1" applyAlignment="1">
      <alignment/>
    </xf>
    <xf numFmtId="0" fontId="33" fillId="22" borderId="58" xfId="0" applyFont="1" applyFill="1" applyBorder="1" applyAlignment="1">
      <alignment/>
    </xf>
    <xf numFmtId="0" fontId="33" fillId="0" borderId="121" xfId="0" applyFont="1" applyFill="1" applyBorder="1" applyAlignment="1">
      <alignment horizontal="center"/>
    </xf>
    <xf numFmtId="0" fontId="33" fillId="0" borderId="111" xfId="0" applyFont="1" applyFill="1" applyBorder="1" applyAlignment="1">
      <alignment horizontal="center"/>
    </xf>
    <xf numFmtId="0" fontId="33" fillId="0" borderId="49" xfId="0" applyFont="1" applyFill="1" applyBorder="1" applyAlignment="1">
      <alignment horizontal="center"/>
    </xf>
    <xf numFmtId="0" fontId="33" fillId="0" borderId="123" xfId="0" applyFont="1" applyFill="1" applyBorder="1" applyAlignment="1">
      <alignment horizontal="center"/>
    </xf>
    <xf numFmtId="0" fontId="33" fillId="0" borderId="108" xfId="0" applyFont="1" applyFill="1" applyBorder="1" applyAlignment="1">
      <alignment horizontal="center"/>
    </xf>
    <xf numFmtId="0" fontId="33" fillId="0" borderId="112" xfId="0" applyFont="1" applyFill="1" applyBorder="1" applyAlignment="1">
      <alignment/>
    </xf>
    <xf numFmtId="0" fontId="45" fillId="25" borderId="82" xfId="0" applyFont="1" applyFill="1" applyBorder="1" applyAlignment="1">
      <alignment vertical="center"/>
    </xf>
    <xf numFmtId="201" fontId="33" fillId="22" borderId="91" xfId="0" applyNumberFormat="1" applyFont="1" applyFill="1" applyBorder="1" applyAlignment="1">
      <alignment horizontal="center"/>
    </xf>
    <xf numFmtId="201" fontId="33" fillId="22" borderId="85" xfId="0" applyNumberFormat="1" applyFont="1" applyFill="1" applyBorder="1" applyAlignment="1">
      <alignment horizontal="center"/>
    </xf>
    <xf numFmtId="202" fontId="33" fillId="22" borderId="85" xfId="0" applyNumberFormat="1" applyFont="1" applyFill="1" applyBorder="1" applyAlignment="1">
      <alignment horizontal="center"/>
    </xf>
    <xf numFmtId="0" fontId="45" fillId="25" borderId="109" xfId="0" applyFont="1" applyFill="1" applyBorder="1" applyAlignment="1">
      <alignment vertical="center"/>
    </xf>
    <xf numFmtId="0" fontId="33" fillId="22" borderId="107" xfId="0" applyFont="1" applyFill="1" applyBorder="1" applyAlignment="1">
      <alignment/>
    </xf>
    <xf numFmtId="0" fontId="33" fillId="22" borderId="106" xfId="0" applyFont="1" applyFill="1" applyBorder="1" applyAlignment="1">
      <alignment horizontal="center"/>
    </xf>
    <xf numFmtId="0" fontId="33" fillId="22" borderId="65" xfId="0" applyFont="1" applyFill="1" applyBorder="1" applyAlignment="1">
      <alignment horizontal="left"/>
    </xf>
    <xf numFmtId="0" fontId="33" fillId="22" borderId="66" xfId="0" applyFont="1" applyFill="1" applyBorder="1" applyAlignment="1">
      <alignment/>
    </xf>
    <xf numFmtId="0" fontId="33" fillId="22" borderId="67" xfId="0" applyFont="1" applyFill="1" applyBorder="1" applyAlignment="1">
      <alignment/>
    </xf>
    <xf numFmtId="0" fontId="33" fillId="22" borderId="71" xfId="0" applyFont="1" applyFill="1" applyBorder="1" applyAlignment="1">
      <alignment/>
    </xf>
    <xf numFmtId="0" fontId="33" fillId="22" borderId="72" xfId="0" applyFont="1" applyFill="1" applyBorder="1" applyAlignment="1">
      <alignment horizontal="center"/>
    </xf>
    <xf numFmtId="0" fontId="33" fillId="22" borderId="73" xfId="0" applyFont="1" applyFill="1" applyBorder="1" applyAlignment="1">
      <alignment horizontal="center" vertical="center"/>
    </xf>
    <xf numFmtId="0" fontId="33" fillId="22" borderId="66" xfId="0" applyFont="1" applyFill="1" applyBorder="1" applyAlignment="1">
      <alignment horizontal="center"/>
    </xf>
    <xf numFmtId="0" fontId="33" fillId="22" borderId="67" xfId="0" applyFont="1" applyFill="1" applyBorder="1" applyAlignment="1">
      <alignment horizontal="center" vertical="center"/>
    </xf>
    <xf numFmtId="0" fontId="32" fillId="22" borderId="72" xfId="0" applyFont="1" applyFill="1" applyBorder="1" applyAlignment="1">
      <alignment horizontal="center"/>
    </xf>
    <xf numFmtId="0" fontId="33" fillId="22" borderId="73" xfId="0" applyFont="1" applyFill="1" applyBorder="1" applyAlignment="1">
      <alignment/>
    </xf>
    <xf numFmtId="0" fontId="33" fillId="22" borderId="68" xfId="0" applyFont="1" applyFill="1" applyBorder="1" applyAlignment="1">
      <alignment/>
    </xf>
    <xf numFmtId="0" fontId="32" fillId="0" borderId="0" xfId="0" applyFont="1" applyFill="1" applyBorder="1" applyAlignment="1">
      <alignment horizontal="center" vertical="top"/>
    </xf>
    <xf numFmtId="0" fontId="33" fillId="22" borderId="74" xfId="0" applyFont="1" applyFill="1" applyBorder="1" applyAlignment="1">
      <alignment horizontal="left"/>
    </xf>
    <xf numFmtId="0" fontId="33" fillId="22" borderId="102" xfId="0" applyFont="1" applyFill="1" applyBorder="1" applyAlignment="1">
      <alignment/>
    </xf>
    <xf numFmtId="0" fontId="33" fillId="22" borderId="75" xfId="0" applyFont="1" applyFill="1" applyBorder="1" applyAlignment="1">
      <alignment horizontal="center" vertical="center"/>
    </xf>
    <xf numFmtId="0" fontId="33" fillId="22" borderId="75" xfId="0" applyFont="1" applyFill="1" applyBorder="1" applyAlignment="1">
      <alignment/>
    </xf>
    <xf numFmtId="0" fontId="33" fillId="22" borderId="76" xfId="0" applyFont="1" applyFill="1" applyBorder="1" applyAlignment="1">
      <alignment/>
    </xf>
    <xf numFmtId="0" fontId="33" fillId="0" borderId="103" xfId="0" applyFont="1" applyFill="1" applyBorder="1" applyAlignment="1">
      <alignment horizontal="left"/>
    </xf>
    <xf numFmtId="0" fontId="33" fillId="0" borderId="117" xfId="0" applyFont="1" applyFill="1" applyBorder="1" applyAlignment="1">
      <alignment/>
    </xf>
    <xf numFmtId="0" fontId="33" fillId="0" borderId="105" xfId="0" applyFont="1" applyFill="1" applyBorder="1" applyAlignment="1">
      <alignment/>
    </xf>
    <xf numFmtId="0" fontId="33" fillId="0" borderId="110" xfId="0" applyFont="1" applyFill="1" applyBorder="1" applyAlignment="1">
      <alignment/>
    </xf>
    <xf numFmtId="0" fontId="33" fillId="0" borderId="104" xfId="0" applyFont="1" applyFill="1" applyBorder="1" applyAlignment="1">
      <alignment horizontal="center" vertical="center"/>
    </xf>
    <xf numFmtId="0" fontId="33" fillId="0" borderId="105" xfId="0" applyFont="1" applyFill="1" applyBorder="1" applyAlignment="1">
      <alignment horizontal="center" vertical="center"/>
    </xf>
    <xf numFmtId="0" fontId="33" fillId="0" borderId="104" xfId="0" applyFont="1" applyFill="1" applyBorder="1" applyAlignment="1">
      <alignment/>
    </xf>
    <xf numFmtId="0" fontId="33" fillId="0" borderId="106" xfId="0" applyFont="1" applyFill="1" applyBorder="1" applyAlignment="1">
      <alignment/>
    </xf>
    <xf numFmtId="0" fontId="33" fillId="0" borderId="69" xfId="0" applyFont="1" applyFill="1" applyBorder="1" applyAlignment="1">
      <alignment vertical="center"/>
    </xf>
    <xf numFmtId="202" fontId="33" fillId="0" borderId="72" xfId="0" applyNumberFormat="1" applyFont="1" applyFill="1" applyBorder="1" applyAlignment="1">
      <alignment horizontal="center" wrapText="1"/>
    </xf>
    <xf numFmtId="0" fontId="33" fillId="0" borderId="71" xfId="0" applyFont="1" applyFill="1" applyBorder="1" applyAlignment="1">
      <alignment horizontal="center"/>
    </xf>
    <xf numFmtId="0" fontId="33" fillId="0" borderId="69" xfId="0" applyFont="1" applyFill="1" applyBorder="1" applyAlignment="1">
      <alignment horizontal="center" vertical="center"/>
    </xf>
    <xf numFmtId="202" fontId="33" fillId="0" borderId="85" xfId="0" applyNumberFormat="1" applyFont="1" applyFill="1" applyBorder="1" applyAlignment="1">
      <alignment horizontal="center"/>
    </xf>
    <xf numFmtId="0" fontId="33" fillId="0" borderId="83" xfId="0" applyFont="1" applyFill="1" applyBorder="1" applyAlignment="1">
      <alignment horizontal="center" vertical="center"/>
    </xf>
    <xf numFmtId="0" fontId="33" fillId="0" borderId="128" xfId="0" applyFont="1" applyFill="1" applyBorder="1" applyAlignment="1">
      <alignment vertical="center"/>
    </xf>
    <xf numFmtId="0" fontId="33" fillId="0" borderId="129" xfId="0" applyFont="1" applyFill="1" applyBorder="1" applyAlignment="1">
      <alignment/>
    </xf>
    <xf numFmtId="0" fontId="33" fillId="0" borderId="130" xfId="0" applyFont="1" applyFill="1" applyBorder="1" applyAlignment="1">
      <alignment/>
    </xf>
    <xf numFmtId="202" fontId="33" fillId="0" borderId="131" xfId="0" applyNumberFormat="1" applyFont="1" applyFill="1" applyBorder="1" applyAlignment="1">
      <alignment horizontal="center" wrapText="1"/>
    </xf>
    <xf numFmtId="0" fontId="33" fillId="0" borderId="130" xfId="0" applyFont="1" applyFill="1" applyBorder="1" applyAlignment="1">
      <alignment horizontal="center"/>
    </xf>
    <xf numFmtId="0" fontId="33" fillId="0" borderId="129" xfId="0" applyFont="1" applyFill="1" applyBorder="1" applyAlignment="1">
      <alignment horizontal="center" vertical="center"/>
    </xf>
    <xf numFmtId="0" fontId="33" fillId="0" borderId="62" xfId="0" applyFont="1" applyFill="1" applyBorder="1" applyAlignment="1">
      <alignment horizontal="center" vertical="center"/>
    </xf>
    <xf numFmtId="0" fontId="32" fillId="0" borderId="131" xfId="0" applyFont="1" applyFill="1" applyBorder="1" applyAlignment="1">
      <alignment horizontal="center" vertical="center"/>
    </xf>
    <xf numFmtId="0" fontId="33" fillId="0" borderId="128" xfId="0" applyFont="1" applyBorder="1" applyAlignment="1">
      <alignment horizontal="center" vertical="center"/>
    </xf>
    <xf numFmtId="0" fontId="33" fillId="0" borderId="62" xfId="0" applyFont="1" applyBorder="1" applyAlignment="1">
      <alignment horizontal="center" vertical="center"/>
    </xf>
    <xf numFmtId="0" fontId="33" fillId="0" borderId="130" xfId="0" applyFont="1" applyBorder="1" applyAlignment="1">
      <alignment horizontal="center" vertical="center"/>
    </xf>
    <xf numFmtId="0" fontId="33" fillId="0" borderId="83" xfId="0" applyFont="1" applyFill="1" applyBorder="1" applyAlignment="1">
      <alignment vertical="center"/>
    </xf>
    <xf numFmtId="202" fontId="33" fillId="0" borderId="85" xfId="0" applyNumberFormat="1" applyFont="1" applyFill="1" applyBorder="1" applyAlignment="1">
      <alignment horizontal="center" wrapText="1"/>
    </xf>
    <xf numFmtId="0" fontId="33" fillId="0" borderId="35" xfId="0" applyFont="1" applyFill="1" applyBorder="1" applyAlignment="1">
      <alignment horizontal="center" vertical="center"/>
    </xf>
    <xf numFmtId="0" fontId="33" fillId="22" borderId="83" xfId="0" applyFont="1" applyFill="1" applyBorder="1" applyAlignment="1">
      <alignment/>
    </xf>
    <xf numFmtId="201" fontId="33" fillId="22" borderId="82" xfId="0" applyNumberFormat="1" applyFont="1" applyFill="1" applyBorder="1" applyAlignment="1">
      <alignment horizontal="center"/>
    </xf>
    <xf numFmtId="0" fontId="33" fillId="22" borderId="112" xfId="0" applyFont="1" applyFill="1" applyBorder="1" applyAlignment="1">
      <alignment horizontal="center" vertical="center"/>
    </xf>
    <xf numFmtId="0" fontId="33" fillId="22" borderId="56" xfId="0" applyFont="1" applyFill="1" applyBorder="1" applyAlignment="1">
      <alignment/>
    </xf>
    <xf numFmtId="201" fontId="33" fillId="22" borderId="109" xfId="0" applyNumberFormat="1" applyFont="1" applyFill="1" applyBorder="1" applyAlignment="1">
      <alignment horizontal="center"/>
    </xf>
    <xf numFmtId="0" fontId="33" fillId="22" borderId="111" xfId="0" applyFont="1" applyFill="1" applyBorder="1" applyAlignment="1">
      <alignment horizontal="center" vertical="center"/>
    </xf>
    <xf numFmtId="0" fontId="33" fillId="22" borderId="111" xfId="0" applyFont="1" applyFill="1" applyBorder="1" applyAlignment="1">
      <alignment/>
    </xf>
    <xf numFmtId="0" fontId="33" fillId="22" borderId="132" xfId="0" applyFont="1" applyFill="1" applyBorder="1" applyAlignment="1" applyProtection="1">
      <alignment horizontal="left"/>
      <protection hidden="1"/>
    </xf>
    <xf numFmtId="0" fontId="33" fillId="22" borderId="132" xfId="0" applyFont="1" applyFill="1" applyBorder="1" applyAlignment="1" applyProtection="1">
      <alignment/>
      <protection hidden="1"/>
    </xf>
    <xf numFmtId="0" fontId="33" fillId="22" borderId="133" xfId="0" applyFont="1" applyFill="1" applyBorder="1" applyAlignment="1" applyProtection="1">
      <alignment/>
      <protection hidden="1"/>
    </xf>
    <xf numFmtId="201" fontId="33" fillId="22" borderId="116" xfId="0" applyNumberFormat="1" applyFont="1" applyFill="1" applyBorder="1" applyAlignment="1">
      <alignment horizontal="center"/>
    </xf>
    <xf numFmtId="0" fontId="33" fillId="22" borderId="134" xfId="0" applyFont="1" applyFill="1" applyBorder="1" applyAlignment="1" applyProtection="1">
      <alignment horizontal="center"/>
      <protection hidden="1"/>
    </xf>
    <xf numFmtId="0" fontId="33" fillId="22" borderId="134" xfId="0" applyFont="1" applyFill="1" applyBorder="1" applyAlignment="1">
      <alignment horizontal="center"/>
    </xf>
    <xf numFmtId="0" fontId="33" fillId="22" borderId="134" xfId="0" applyFont="1" applyFill="1" applyBorder="1" applyAlignment="1" applyProtection="1">
      <alignment/>
      <protection hidden="1"/>
    </xf>
    <xf numFmtId="0" fontId="33" fillId="22" borderId="135" xfId="0" applyFont="1" applyFill="1" applyBorder="1" applyAlignment="1" applyProtection="1">
      <alignment/>
      <protection hidden="1"/>
    </xf>
    <xf numFmtId="0" fontId="33" fillId="0" borderId="0" xfId="0" applyFont="1" applyAlignment="1" applyProtection="1">
      <alignment/>
      <protection hidden="1"/>
    </xf>
    <xf numFmtId="201" fontId="33" fillId="22" borderId="136" xfId="0" applyNumberFormat="1" applyFont="1" applyFill="1" applyBorder="1" applyAlignment="1">
      <alignment horizontal="center"/>
    </xf>
    <xf numFmtId="0" fontId="33" fillId="22" borderId="135" xfId="0" applyFont="1" applyFill="1" applyBorder="1" applyAlignment="1">
      <alignment horizontal="center"/>
    </xf>
    <xf numFmtId="0" fontId="32" fillId="22" borderId="136" xfId="0" applyFont="1" applyFill="1" applyBorder="1" applyAlignment="1">
      <alignment horizontal="center"/>
    </xf>
    <xf numFmtId="0" fontId="33" fillId="22" borderId="69" xfId="0" applyFont="1" applyFill="1" applyBorder="1" applyAlignment="1">
      <alignment horizontal="left"/>
    </xf>
    <xf numFmtId="0" fontId="33" fillId="0" borderId="103" xfId="0" applyFont="1" applyFill="1" applyBorder="1" applyAlignment="1">
      <alignment horizontal="center"/>
    </xf>
    <xf numFmtId="0" fontId="33" fillId="0" borderId="102" xfId="0" applyFont="1" applyFill="1" applyBorder="1" applyAlignment="1">
      <alignment horizontal="center"/>
    </xf>
    <xf numFmtId="0" fontId="33" fillId="22" borderId="70" xfId="0" applyFont="1" applyFill="1" applyBorder="1" applyAlignment="1">
      <alignment/>
    </xf>
    <xf numFmtId="0" fontId="33" fillId="22" borderId="71" xfId="0" applyFont="1" applyFill="1" applyBorder="1" applyAlignment="1">
      <alignment horizontal="center"/>
    </xf>
    <xf numFmtId="0" fontId="33" fillId="22" borderId="65" xfId="0" applyFont="1" applyFill="1" applyBorder="1" applyAlignment="1">
      <alignment/>
    </xf>
    <xf numFmtId="0" fontId="33" fillId="22" borderId="32" xfId="0" applyFont="1" applyFill="1" applyBorder="1" applyAlignment="1">
      <alignment horizontal="center"/>
    </xf>
    <xf numFmtId="0" fontId="33" fillId="0" borderId="107" xfId="0" applyFont="1" applyFill="1" applyBorder="1" applyAlignment="1">
      <alignment vertical="center"/>
    </xf>
    <xf numFmtId="0" fontId="33" fillId="0" borderId="49" xfId="0" applyFont="1" applyBorder="1" applyAlignment="1">
      <alignment vertical="center"/>
    </xf>
    <xf numFmtId="0" fontId="33" fillId="0" borderId="108" xfId="0" applyFont="1" applyBorder="1" applyAlignment="1">
      <alignment vertical="center"/>
    </xf>
    <xf numFmtId="0" fontId="33" fillId="0" borderId="109" xfId="0" applyFont="1" applyFill="1" applyBorder="1" applyAlignment="1">
      <alignment horizontal="center" vertical="center" wrapText="1"/>
    </xf>
    <xf numFmtId="0" fontId="33" fillId="0" borderId="49" xfId="0" applyFont="1" applyBorder="1" applyAlignment="1">
      <alignment horizontal="center" vertical="center"/>
    </xf>
    <xf numFmtId="0" fontId="33" fillId="0" borderId="112" xfId="0" applyFont="1" applyFill="1" applyBorder="1" applyAlignment="1">
      <alignment horizontal="center" vertical="center"/>
    </xf>
    <xf numFmtId="0" fontId="33" fillId="0" borderId="49" xfId="0" applyFont="1" applyBorder="1" applyAlignment="1">
      <alignment/>
    </xf>
    <xf numFmtId="0" fontId="33" fillId="22" borderId="130" xfId="0" applyFont="1" applyFill="1" applyBorder="1" applyAlignment="1">
      <alignment horizontal="center"/>
    </xf>
    <xf numFmtId="0" fontId="33" fillId="22" borderId="65" xfId="0" applyFont="1" applyFill="1" applyBorder="1" applyAlignment="1">
      <alignment horizontal="center"/>
    </xf>
    <xf numFmtId="0" fontId="33" fillId="22" borderId="32" xfId="0" applyFont="1" applyFill="1" applyBorder="1" applyAlignment="1" applyProtection="1">
      <alignment horizontal="left"/>
      <protection hidden="1"/>
    </xf>
    <xf numFmtId="0" fontId="33" fillId="22" borderId="23" xfId="0" applyFont="1" applyFill="1" applyBorder="1" applyAlignment="1" applyProtection="1">
      <alignment horizontal="center"/>
      <protection hidden="1"/>
    </xf>
    <xf numFmtId="0" fontId="33" fillId="22" borderId="23" xfId="0" applyFont="1" applyFill="1" applyBorder="1" applyAlignment="1" applyProtection="1">
      <alignment/>
      <protection hidden="1"/>
    </xf>
    <xf numFmtId="0" fontId="33" fillId="0" borderId="56" xfId="0" applyFont="1" applyFill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3" fillId="0" borderId="86" xfId="0" applyFont="1" applyBorder="1" applyAlignment="1">
      <alignment vertical="center"/>
    </xf>
    <xf numFmtId="0" fontId="33" fillId="0" borderId="82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/>
    </xf>
    <xf numFmtId="0" fontId="33" fillId="0" borderId="115" xfId="0" applyFont="1" applyFill="1" applyBorder="1" applyAlignment="1">
      <alignment horizontal="left"/>
    </xf>
    <xf numFmtId="0" fontId="33" fillId="0" borderId="114" xfId="0" applyFont="1" applyBorder="1" applyAlignment="1">
      <alignment vertical="center"/>
    </xf>
    <xf numFmtId="0" fontId="33" fillId="0" borderId="110" xfId="0" applyFont="1" applyBorder="1" applyAlignment="1">
      <alignment vertical="center"/>
    </xf>
    <xf numFmtId="0" fontId="33" fillId="0" borderId="114" xfId="0" applyFont="1" applyBorder="1" applyAlignment="1">
      <alignment horizontal="center" vertical="center"/>
    </xf>
    <xf numFmtId="0" fontId="33" fillId="0" borderId="117" xfId="0" applyFont="1" applyFill="1" applyBorder="1" applyAlignment="1">
      <alignment horizontal="center" vertical="center"/>
    </xf>
    <xf numFmtId="0" fontId="33" fillId="22" borderId="137" xfId="0" applyFont="1" applyFill="1" applyBorder="1" applyAlignment="1">
      <alignment horizontal="left"/>
    </xf>
    <xf numFmtId="0" fontId="33" fillId="22" borderId="132" xfId="0" applyFont="1" applyFill="1" applyBorder="1" applyAlignment="1">
      <alignment/>
    </xf>
    <xf numFmtId="0" fontId="33" fillId="22" borderId="135" xfId="0" applyFont="1" applyFill="1" applyBorder="1" applyAlignment="1">
      <alignment/>
    </xf>
    <xf numFmtId="0" fontId="33" fillId="22" borderId="138" xfId="0" applyFont="1" applyFill="1" applyBorder="1" applyAlignment="1">
      <alignment horizontal="center"/>
    </xf>
    <xf numFmtId="0" fontId="33" fillId="22" borderId="138" xfId="0" applyFont="1" applyFill="1" applyBorder="1" applyAlignment="1">
      <alignment/>
    </xf>
    <xf numFmtId="0" fontId="33" fillId="22" borderId="134" xfId="0" applyFont="1" applyFill="1" applyBorder="1" applyAlignment="1">
      <alignment/>
    </xf>
    <xf numFmtId="202" fontId="33" fillId="0" borderId="91" xfId="0" applyNumberFormat="1" applyFont="1" applyFill="1" applyBorder="1" applyAlignment="1">
      <alignment horizontal="center" wrapText="1"/>
    </xf>
    <xf numFmtId="0" fontId="33" fillId="0" borderId="93" xfId="0" applyFont="1" applyFill="1" applyBorder="1" applyAlignment="1">
      <alignment horizontal="center" vertical="center"/>
    </xf>
    <xf numFmtId="0" fontId="33" fillId="0" borderId="35" xfId="0" applyFont="1" applyBorder="1" applyAlignment="1">
      <alignment vertical="center"/>
    </xf>
    <xf numFmtId="0" fontId="33" fillId="0" borderId="84" xfId="0" applyFont="1" applyBorder="1" applyAlignment="1">
      <alignment vertical="center"/>
    </xf>
    <xf numFmtId="0" fontId="33" fillId="22" borderId="136" xfId="0" applyFont="1" applyFill="1" applyBorder="1" applyAlignment="1">
      <alignment horizontal="center"/>
    </xf>
    <xf numFmtId="0" fontId="33" fillId="0" borderId="84" xfId="0" applyFont="1" applyFill="1" applyBorder="1" applyAlignment="1">
      <alignment horizontal="center" vertical="center"/>
    </xf>
    <xf numFmtId="0" fontId="33" fillId="0" borderId="57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117" xfId="0" applyFont="1" applyBorder="1" applyAlignment="1">
      <alignment horizontal="center" vertical="center" wrapText="1"/>
    </xf>
    <xf numFmtId="0" fontId="33" fillId="0" borderId="105" xfId="0" applyFont="1" applyBorder="1" applyAlignment="1">
      <alignment horizontal="center" vertical="center" wrapText="1"/>
    </xf>
    <xf numFmtId="0" fontId="33" fillId="0" borderId="116" xfId="0" applyFont="1" applyBorder="1" applyAlignment="1">
      <alignment horizontal="center" vertical="center" wrapText="1"/>
    </xf>
    <xf numFmtId="0" fontId="33" fillId="0" borderId="104" xfId="0" applyFont="1" applyBorder="1" applyAlignment="1">
      <alignment horizontal="center" vertical="center" wrapText="1"/>
    </xf>
    <xf numFmtId="0" fontId="32" fillId="0" borderId="116" xfId="0" applyFont="1" applyBorder="1" applyAlignment="1">
      <alignment horizontal="center" vertical="center" wrapText="1"/>
    </xf>
    <xf numFmtId="0" fontId="33" fillId="0" borderId="106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33" fillId="22" borderId="107" xfId="0" applyFont="1" applyFill="1" applyBorder="1" applyAlignment="1">
      <alignment horizontal="left" vertical="center"/>
    </xf>
    <xf numFmtId="0" fontId="33" fillId="22" borderId="49" xfId="0" applyFont="1" applyFill="1" applyBorder="1" applyAlignment="1">
      <alignment horizontal="left" vertical="center"/>
    </xf>
    <xf numFmtId="0" fontId="33" fillId="0" borderId="69" xfId="0" applyFont="1" applyBorder="1" applyAlignment="1" applyProtection="1">
      <alignment vertical="center"/>
      <protection hidden="1"/>
    </xf>
    <xf numFmtId="0" fontId="33" fillId="0" borderId="70" xfId="0" applyFont="1" applyBorder="1" applyAlignment="1" applyProtection="1">
      <alignment vertical="center"/>
      <protection hidden="1"/>
    </xf>
    <xf numFmtId="0" fontId="33" fillId="0" borderId="72" xfId="0" applyFont="1" applyFill="1" applyBorder="1" applyAlignment="1" applyProtection="1">
      <alignment horizontal="center"/>
      <protection hidden="1"/>
    </xf>
    <xf numFmtId="0" fontId="33" fillId="0" borderId="71" xfId="0" applyFont="1" applyBorder="1" applyAlignment="1" applyProtection="1">
      <alignment horizontal="center"/>
      <protection hidden="1"/>
    </xf>
    <xf numFmtId="0" fontId="33" fillId="0" borderId="65" xfId="0" applyFont="1" applyFill="1" applyBorder="1" applyAlignment="1" applyProtection="1">
      <alignment horizontal="center" vertical="center"/>
      <protection hidden="1"/>
    </xf>
    <xf numFmtId="0" fontId="33" fillId="0" borderId="66" xfId="0" applyFont="1" applyFill="1" applyBorder="1" applyAlignment="1" applyProtection="1">
      <alignment horizontal="center" vertical="center"/>
      <protection hidden="1"/>
    </xf>
    <xf numFmtId="0" fontId="33" fillId="0" borderId="77" xfId="0" applyFont="1" applyBorder="1" applyAlignment="1" applyProtection="1">
      <alignment/>
      <protection hidden="1"/>
    </xf>
    <xf numFmtId="0" fontId="33" fillId="0" borderId="37" xfId="0" applyFont="1" applyBorder="1" applyAlignment="1" applyProtection="1">
      <alignment/>
      <protection hidden="1"/>
    </xf>
    <xf numFmtId="0" fontId="33" fillId="0" borderId="78" xfId="0" applyFont="1" applyBorder="1" applyAlignment="1" applyProtection="1">
      <alignment/>
      <protection hidden="1"/>
    </xf>
    <xf numFmtId="0" fontId="33" fillId="0" borderId="79" xfId="0" applyFont="1" applyFill="1" applyBorder="1" applyAlignment="1" applyProtection="1">
      <alignment horizontal="center"/>
      <protection hidden="1"/>
    </xf>
    <xf numFmtId="0" fontId="33" fillId="0" borderId="78" xfId="0" applyFont="1" applyBorder="1" applyAlignment="1" applyProtection="1">
      <alignment horizontal="center"/>
      <protection hidden="1"/>
    </xf>
    <xf numFmtId="0" fontId="33" fillId="0" borderId="100" xfId="0" applyFont="1" applyBorder="1" applyAlignment="1" applyProtection="1">
      <alignment horizontal="center"/>
      <protection hidden="1"/>
    </xf>
    <xf numFmtId="0" fontId="33" fillId="0" borderId="81" xfId="0" applyFont="1" applyBorder="1" applyAlignment="1" applyProtection="1">
      <alignment horizontal="center"/>
      <protection hidden="1"/>
    </xf>
    <xf numFmtId="0" fontId="32" fillId="0" borderId="79" xfId="0" applyFont="1" applyFill="1" applyBorder="1" applyAlignment="1" applyProtection="1">
      <alignment horizontal="center"/>
      <protection hidden="1" locked="0"/>
    </xf>
    <xf numFmtId="0" fontId="33" fillId="0" borderId="84" xfId="0" applyFont="1" applyBorder="1" applyAlignment="1" applyProtection="1">
      <alignment horizontal="center" vertical="center"/>
      <protection hidden="1"/>
    </xf>
    <xf numFmtId="0" fontId="33" fillId="0" borderId="23" xfId="0" applyFont="1" applyFill="1" applyBorder="1" applyAlignment="1" applyProtection="1">
      <alignment horizontal="center" vertical="center"/>
      <protection hidden="1"/>
    </xf>
    <xf numFmtId="0" fontId="33" fillId="0" borderId="83" xfId="0" applyFont="1" applyFill="1" applyBorder="1" applyAlignment="1" applyProtection="1">
      <alignment/>
      <protection hidden="1"/>
    </xf>
    <xf numFmtId="0" fontId="33" fillId="0" borderId="35" xfId="0" applyFont="1" applyFill="1" applyBorder="1" applyAlignment="1" applyProtection="1">
      <alignment/>
      <protection hidden="1"/>
    </xf>
    <xf numFmtId="0" fontId="33" fillId="0" borderId="84" xfId="0" applyFont="1" applyFill="1" applyBorder="1" applyAlignment="1" applyProtection="1">
      <alignment/>
      <protection hidden="1"/>
    </xf>
    <xf numFmtId="0" fontId="33" fillId="0" borderId="74" xfId="0" applyFont="1" applyFill="1" applyBorder="1" applyAlignment="1" applyProtection="1">
      <alignment horizontal="center" vertical="center"/>
      <protection hidden="1"/>
    </xf>
    <xf numFmtId="0" fontId="33" fillId="0" borderId="90" xfId="0" applyFont="1" applyBorder="1" applyAlignment="1" applyProtection="1">
      <alignment horizontal="center" vertical="center"/>
      <protection hidden="1"/>
    </xf>
    <xf numFmtId="0" fontId="33" fillId="22" borderId="121" xfId="0" applyFont="1" applyFill="1" applyBorder="1" applyAlignment="1">
      <alignment horizontal="left"/>
    </xf>
    <xf numFmtId="0" fontId="33" fillId="22" borderId="122" xfId="0" applyFont="1" applyFill="1" applyBorder="1" applyAlignment="1">
      <alignment/>
    </xf>
    <xf numFmtId="0" fontId="33" fillId="22" borderId="122" xfId="0" applyFont="1" applyFill="1" applyBorder="1" applyAlignment="1">
      <alignment horizontal="center" vertical="center"/>
    </xf>
    <xf numFmtId="0" fontId="33" fillId="22" borderId="87" xfId="0" applyFont="1" applyFill="1" applyBorder="1" applyAlignment="1">
      <alignment horizontal="left"/>
    </xf>
    <xf numFmtId="0" fontId="33" fillId="22" borderId="120" xfId="0" applyFont="1" applyFill="1" applyBorder="1" applyAlignment="1">
      <alignment/>
    </xf>
    <xf numFmtId="0" fontId="33" fillId="22" borderId="88" xfId="0" applyFont="1" applyFill="1" applyBorder="1" applyAlignment="1">
      <alignment horizontal="center" vertical="center"/>
    </xf>
    <xf numFmtId="0" fontId="33" fillId="22" borderId="88" xfId="0" applyFont="1" applyFill="1" applyBorder="1" applyAlignment="1">
      <alignment/>
    </xf>
    <xf numFmtId="0" fontId="33" fillId="22" borderId="89" xfId="0" applyFont="1" applyFill="1" applyBorder="1" applyAlignment="1">
      <alignment/>
    </xf>
    <xf numFmtId="0" fontId="33" fillId="0" borderId="91" xfId="0" applyFont="1" applyFill="1" applyBorder="1" applyAlignment="1">
      <alignment horizontal="center" vertical="center" wrapText="1"/>
    </xf>
    <xf numFmtId="0" fontId="33" fillId="0" borderId="88" xfId="0" applyFont="1" applyFill="1" applyBorder="1" applyAlignment="1">
      <alignment/>
    </xf>
    <xf numFmtId="0" fontId="33" fillId="0" borderId="89" xfId="0" applyFont="1" applyFill="1" applyBorder="1" applyAlignment="1">
      <alignment/>
    </xf>
    <xf numFmtId="0" fontId="33" fillId="0" borderId="87" xfId="0" applyFont="1" applyFill="1" applyBorder="1" applyAlignment="1">
      <alignment horizontal="left"/>
    </xf>
    <xf numFmtId="0" fontId="33" fillId="0" borderId="120" xfId="0" applyFont="1" applyFill="1" applyBorder="1" applyAlignment="1">
      <alignment/>
    </xf>
    <xf numFmtId="0" fontId="33" fillId="22" borderId="120" xfId="0" applyFont="1" applyFill="1" applyBorder="1" applyAlignment="1">
      <alignment horizontal="center" vertical="center"/>
    </xf>
    <xf numFmtId="0" fontId="33" fillId="0" borderId="129" xfId="0" applyFont="1" applyBorder="1" applyAlignment="1">
      <alignment horizontal="center" vertical="center"/>
    </xf>
    <xf numFmtId="0" fontId="33" fillId="0" borderId="115" xfId="0" applyFont="1" applyFill="1" applyBorder="1" applyAlignment="1" applyProtection="1">
      <alignment/>
      <protection hidden="1"/>
    </xf>
    <xf numFmtId="0" fontId="33" fillId="0" borderId="114" xfId="0" applyFont="1" applyFill="1" applyBorder="1" applyAlignment="1" applyProtection="1">
      <alignment/>
      <protection hidden="1"/>
    </xf>
    <xf numFmtId="0" fontId="33" fillId="0" borderId="110" xfId="0" applyFont="1" applyFill="1" applyBorder="1" applyAlignment="1" applyProtection="1">
      <alignment/>
      <protection hidden="1"/>
    </xf>
    <xf numFmtId="0" fontId="33" fillId="0" borderId="116" xfId="0" applyFont="1" applyBorder="1" applyAlignment="1" applyProtection="1">
      <alignment horizontal="center" vertical="center" wrapText="1"/>
      <protection hidden="1"/>
    </xf>
    <xf numFmtId="0" fontId="33" fillId="0" borderId="110" xfId="0" applyFont="1" applyBorder="1" applyAlignment="1" applyProtection="1">
      <alignment horizontal="center" vertical="center"/>
      <protection hidden="1"/>
    </xf>
    <xf numFmtId="0" fontId="33" fillId="0" borderId="103" xfId="0" applyFont="1" applyFill="1" applyBorder="1" applyAlignment="1" applyProtection="1">
      <alignment horizontal="center" vertical="center"/>
      <protection hidden="1"/>
    </xf>
    <xf numFmtId="0" fontId="33" fillId="0" borderId="117" xfId="0" applyFont="1" applyFill="1" applyBorder="1" applyAlignment="1" applyProtection="1">
      <alignment horizontal="center" vertical="center"/>
      <protection hidden="1"/>
    </xf>
    <xf numFmtId="0" fontId="32" fillId="0" borderId="109" xfId="0" applyFont="1" applyFill="1" applyBorder="1" applyAlignment="1" applyProtection="1">
      <alignment horizontal="center"/>
      <protection hidden="1" locked="0"/>
    </xf>
    <xf numFmtId="0" fontId="33" fillId="0" borderId="57" xfId="0" applyFont="1" applyBorder="1" applyAlignment="1">
      <alignment/>
    </xf>
    <xf numFmtId="0" fontId="33" fillId="0" borderId="101" xfId="0" applyFont="1" applyBorder="1" applyAlignment="1">
      <alignment horizontal="center"/>
    </xf>
    <xf numFmtId="0" fontId="33" fillId="0" borderId="60" xfId="0" applyFont="1" applyBorder="1" applyAlignment="1">
      <alignment horizontal="center"/>
    </xf>
    <xf numFmtId="0" fontId="33" fillId="22" borderId="0" xfId="0" applyFont="1" applyFill="1" applyBorder="1" applyAlignment="1">
      <alignment horizontal="left"/>
    </xf>
    <xf numFmtId="0" fontId="33" fillId="22" borderId="100" xfId="0" applyFont="1" applyFill="1" applyBorder="1" applyAlignment="1">
      <alignment horizontal="center"/>
    </xf>
    <xf numFmtId="0" fontId="33" fillId="0" borderId="74" xfId="0" applyFont="1" applyBorder="1" applyAlignment="1">
      <alignment vertical="center"/>
    </xf>
    <xf numFmtId="0" fontId="33" fillId="0" borderId="23" xfId="0" applyFont="1" applyBorder="1" applyAlignment="1">
      <alignment vertical="center"/>
    </xf>
    <xf numFmtId="0" fontId="33" fillId="22" borderId="106" xfId="0" applyFont="1" applyFill="1" applyBorder="1" applyAlignment="1">
      <alignment/>
    </xf>
    <xf numFmtId="0" fontId="33" fillId="0" borderId="102" xfId="0" applyFont="1" applyBorder="1" applyAlignment="1">
      <alignment vertical="center"/>
    </xf>
    <xf numFmtId="0" fontId="33" fillId="22" borderId="104" xfId="0" applyFont="1" applyFill="1" applyBorder="1" applyAlignment="1">
      <alignment/>
    </xf>
    <xf numFmtId="0" fontId="33" fillId="22" borderId="83" xfId="0" applyFont="1" applyFill="1" applyBorder="1" applyAlignment="1">
      <alignment horizontal="center"/>
    </xf>
    <xf numFmtId="0" fontId="33" fillId="0" borderId="93" xfId="0" applyFont="1" applyFill="1" applyBorder="1" applyAlignment="1" applyProtection="1">
      <alignment/>
      <protection hidden="1"/>
    </xf>
    <xf numFmtId="0" fontId="33" fillId="0" borderId="109" xfId="0" applyFont="1" applyFill="1" applyBorder="1" applyAlignment="1">
      <alignment horizontal="center" vertical="center"/>
    </xf>
    <xf numFmtId="0" fontId="33" fillId="0" borderId="49" xfId="0" applyFont="1" applyFill="1" applyBorder="1" applyAlignment="1">
      <alignment horizontal="center" vertical="center"/>
    </xf>
    <xf numFmtId="0" fontId="32" fillId="0" borderId="109" xfId="0" applyFont="1" applyFill="1" applyBorder="1" applyAlignment="1">
      <alignment horizontal="center" vertical="center"/>
    </xf>
    <xf numFmtId="0" fontId="33" fillId="22" borderId="77" xfId="0" applyFont="1" applyFill="1" applyBorder="1" applyAlignment="1">
      <alignment horizontal="left"/>
    </xf>
    <xf numFmtId="0" fontId="33" fillId="22" borderId="37" xfId="0" applyFont="1" applyFill="1" applyBorder="1" applyAlignment="1">
      <alignment/>
    </xf>
    <xf numFmtId="201" fontId="33" fillId="22" borderId="79" xfId="0" applyNumberFormat="1" applyFont="1" applyFill="1" applyBorder="1" applyAlignment="1">
      <alignment horizontal="center"/>
    </xf>
    <xf numFmtId="0" fontId="33" fillId="22" borderId="78" xfId="0" applyFont="1" applyFill="1" applyBorder="1" applyAlignment="1">
      <alignment horizontal="center"/>
    </xf>
    <xf numFmtId="0" fontId="33" fillId="26" borderId="81" xfId="0" applyFont="1" applyFill="1" applyBorder="1" applyAlignment="1">
      <alignment horizontal="center" vertical="center"/>
    </xf>
    <xf numFmtId="0" fontId="32" fillId="22" borderId="79" xfId="0" applyFont="1" applyFill="1" applyBorder="1" applyAlignment="1">
      <alignment horizontal="center"/>
    </xf>
    <xf numFmtId="0" fontId="33" fillId="22" borderId="80" xfId="0" applyFont="1" applyFill="1" applyBorder="1" applyAlignment="1">
      <alignment/>
    </xf>
    <xf numFmtId="0" fontId="33" fillId="22" borderId="81" xfId="0" applyFont="1" applyFill="1" applyBorder="1" applyAlignment="1">
      <alignment/>
    </xf>
    <xf numFmtId="0" fontId="33" fillId="22" borderId="78" xfId="0" applyFont="1" applyFill="1" applyBorder="1" applyAlignment="1">
      <alignment/>
    </xf>
    <xf numFmtId="0" fontId="33" fillId="0" borderId="70" xfId="0" applyFont="1" applyFill="1" applyBorder="1" applyAlignment="1">
      <alignment horizontal="center" vertical="center"/>
    </xf>
    <xf numFmtId="0" fontId="35" fillId="0" borderId="61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2" fillId="27" borderId="72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30" fillId="0" borderId="20" xfId="0" applyFont="1" applyBorder="1" applyAlignment="1">
      <alignment horizontal="left"/>
    </xf>
    <xf numFmtId="0" fontId="30" fillId="0" borderId="21" xfId="0" applyFont="1" applyBorder="1" applyAlignment="1">
      <alignment horizontal="left"/>
    </xf>
    <xf numFmtId="0" fontId="31" fillId="0" borderId="22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2" fillId="25" borderId="131" xfId="0" applyFont="1" applyFill="1" applyBorder="1" applyAlignment="1">
      <alignment horizontal="center" vertical="center"/>
    </xf>
    <xf numFmtId="0" fontId="32" fillId="25" borderId="82" xfId="0" applyFont="1" applyFill="1" applyBorder="1" applyAlignment="1">
      <alignment horizontal="center" vertical="center"/>
    </xf>
    <xf numFmtId="0" fontId="32" fillId="27" borderId="109" xfId="0" applyFont="1" applyFill="1" applyBorder="1" applyAlignment="1">
      <alignment horizontal="center" vertical="center"/>
    </xf>
    <xf numFmtId="0" fontId="33" fillId="0" borderId="103" xfId="0" applyFont="1" applyBorder="1" applyAlignment="1">
      <alignment horizontal="left" vertical="center"/>
    </xf>
    <xf numFmtId="0" fontId="33" fillId="0" borderId="117" xfId="0" applyFont="1" applyBorder="1" applyAlignment="1">
      <alignment horizontal="left" vertical="center"/>
    </xf>
    <xf numFmtId="0" fontId="33" fillId="0" borderId="105" xfId="0" applyFont="1" applyBorder="1" applyAlignment="1">
      <alignment horizontal="left" vertical="center"/>
    </xf>
    <xf numFmtId="0" fontId="32" fillId="25" borderId="131" xfId="0" applyFont="1" applyFill="1" applyBorder="1" applyAlignment="1">
      <alignment horizontal="center" vertical="center" wrapText="1"/>
    </xf>
    <xf numFmtId="0" fontId="32" fillId="25" borderId="82" xfId="0" applyFont="1" applyFill="1" applyBorder="1" applyAlignment="1">
      <alignment horizontal="center" vertical="center" wrapText="1"/>
    </xf>
    <xf numFmtId="0" fontId="32" fillId="25" borderId="109" xfId="0" applyFont="1" applyFill="1" applyBorder="1" applyAlignment="1">
      <alignment horizontal="center" vertical="center" wrapText="1"/>
    </xf>
    <xf numFmtId="0" fontId="32" fillId="0" borderId="128" xfId="0" applyFont="1" applyBorder="1" applyAlignment="1">
      <alignment horizontal="center" vertical="center"/>
    </xf>
    <xf numFmtId="0" fontId="32" fillId="0" borderId="129" xfId="0" applyFont="1" applyBorder="1" applyAlignment="1">
      <alignment horizontal="center" vertical="center"/>
    </xf>
    <xf numFmtId="0" fontId="32" fillId="0" borderId="130" xfId="0" applyFont="1" applyBorder="1" applyAlignment="1">
      <alignment horizontal="center" vertical="center"/>
    </xf>
    <xf numFmtId="0" fontId="32" fillId="0" borderId="56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86" xfId="0" applyFont="1" applyBorder="1" applyAlignment="1">
      <alignment horizontal="center" vertical="center"/>
    </xf>
    <xf numFmtId="0" fontId="32" fillId="0" borderId="107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/>
    </xf>
    <xf numFmtId="0" fontId="32" fillId="0" borderId="108" xfId="0" applyFont="1" applyBorder="1" applyAlignment="1">
      <alignment horizontal="center" vertical="center"/>
    </xf>
    <xf numFmtId="0" fontId="33" fillId="0" borderId="115" xfId="0" applyFont="1" applyFill="1" applyBorder="1" applyAlignment="1">
      <alignment horizontal="left" vertical="center" wrapText="1"/>
    </xf>
    <xf numFmtId="0" fontId="33" fillId="0" borderId="114" xfId="0" applyFont="1" applyFill="1" applyBorder="1" applyAlignment="1">
      <alignment horizontal="left" vertical="center" wrapText="1"/>
    </xf>
    <xf numFmtId="0" fontId="33" fillId="0" borderId="110" xfId="0" applyFont="1" applyFill="1" applyBorder="1" applyAlignment="1">
      <alignment horizontal="left" vertical="center" wrapText="1"/>
    </xf>
    <xf numFmtId="0" fontId="31" fillId="0" borderId="52" xfId="0" applyFont="1" applyBorder="1" applyAlignment="1">
      <alignment horizontal="center"/>
    </xf>
    <xf numFmtId="0" fontId="31" fillId="0" borderId="139" xfId="0" applyFont="1" applyBorder="1" applyAlignment="1">
      <alignment horizontal="center"/>
    </xf>
    <xf numFmtId="0" fontId="31" fillId="0" borderId="47" xfId="0" applyFont="1" applyBorder="1" applyAlignment="1">
      <alignment horizontal="center"/>
    </xf>
    <xf numFmtId="0" fontId="31" fillId="0" borderId="140" xfId="0" applyFont="1" applyBorder="1" applyAlignment="1">
      <alignment horizontal="center"/>
    </xf>
    <xf numFmtId="0" fontId="30" fillId="0" borderId="40" xfId="0" applyFont="1" applyBorder="1" applyAlignment="1">
      <alignment horizontal="left"/>
    </xf>
    <xf numFmtId="0" fontId="30" fillId="0" borderId="42" xfId="0" applyFont="1" applyBorder="1" applyAlignment="1">
      <alignment horizontal="left"/>
    </xf>
    <xf numFmtId="0" fontId="31" fillId="0" borderId="22" xfId="0" applyFont="1" applyBorder="1" applyAlignment="1">
      <alignment horizontal="center"/>
    </xf>
    <xf numFmtId="0" fontId="31" fillId="0" borderId="102" xfId="0" applyFont="1" applyBorder="1" applyAlignment="1">
      <alignment horizontal="center"/>
    </xf>
    <xf numFmtId="0" fontId="32" fillId="0" borderId="131" xfId="0" applyFont="1" applyFill="1" applyBorder="1" applyAlignment="1">
      <alignment horizontal="center" vertical="top"/>
    </xf>
    <xf numFmtId="0" fontId="32" fillId="0" borderId="82" xfId="0" applyFont="1" applyFill="1" applyBorder="1" applyAlignment="1">
      <alignment horizontal="center" vertical="top"/>
    </xf>
    <xf numFmtId="0" fontId="31" fillId="0" borderId="29" xfId="0" applyFont="1" applyBorder="1" applyAlignment="1">
      <alignment horizontal="center" vertical="center"/>
    </xf>
    <xf numFmtId="0" fontId="31" fillId="0" borderId="46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3" fillId="0" borderId="131" xfId="0" applyFont="1" applyBorder="1" applyAlignment="1">
      <alignment horizontal="center" vertical="center"/>
    </xf>
    <xf numFmtId="0" fontId="33" fillId="0" borderId="82" xfId="0" applyFont="1" applyBorder="1" applyAlignment="1">
      <alignment horizontal="center" vertical="center"/>
    </xf>
    <xf numFmtId="0" fontId="32" fillId="0" borderId="131" xfId="0" applyFont="1" applyFill="1" applyBorder="1" applyAlignment="1">
      <alignment horizontal="center" vertical="center" wrapText="1"/>
    </xf>
    <xf numFmtId="0" fontId="32" fillId="0" borderId="82" xfId="0" applyFont="1" applyFill="1" applyBorder="1" applyAlignment="1">
      <alignment horizontal="center" vertical="center" wrapText="1"/>
    </xf>
    <xf numFmtId="0" fontId="32" fillId="0" borderId="109" xfId="0" applyFont="1" applyFill="1" applyBorder="1" applyAlignment="1">
      <alignment horizontal="center" vertical="center" wrapText="1"/>
    </xf>
    <xf numFmtId="0" fontId="32" fillId="0" borderId="131" xfId="0" applyFont="1" applyBorder="1" applyAlignment="1">
      <alignment horizontal="center" vertical="top"/>
    </xf>
    <xf numFmtId="0" fontId="32" fillId="0" borderId="82" xfId="0" applyFont="1" applyBorder="1" applyAlignment="1">
      <alignment horizontal="center" vertical="top"/>
    </xf>
    <xf numFmtId="0" fontId="32" fillId="0" borderId="137" xfId="0" applyFont="1" applyBorder="1" applyAlignment="1" applyProtection="1">
      <alignment horizontal="center" vertical="center"/>
      <protection hidden="1"/>
    </xf>
    <xf numFmtId="0" fontId="32" fillId="0" borderId="132" xfId="0" applyFont="1" applyBorder="1" applyAlignment="1" applyProtection="1">
      <alignment horizontal="center" vertical="center"/>
      <protection hidden="1"/>
    </xf>
    <xf numFmtId="0" fontId="32" fillId="0" borderId="135" xfId="0" applyFont="1" applyBorder="1" applyAlignment="1" applyProtection="1">
      <alignment horizontal="center" vertical="center"/>
      <protection hidden="1"/>
    </xf>
    <xf numFmtId="0" fontId="33" fillId="0" borderId="91" xfId="0" applyFont="1" applyBorder="1" applyAlignment="1">
      <alignment horizontal="center" vertical="center"/>
    </xf>
    <xf numFmtId="0" fontId="32" fillId="0" borderId="109" xfId="0" applyFont="1" applyFill="1" applyBorder="1" applyAlignment="1">
      <alignment horizontal="center" vertical="top"/>
    </xf>
    <xf numFmtId="0" fontId="32" fillId="0" borderId="109" xfId="0" applyFont="1" applyBorder="1" applyAlignment="1">
      <alignment horizontal="center" vertical="top"/>
    </xf>
    <xf numFmtId="0" fontId="33" fillId="22" borderId="107" xfId="0" applyFont="1" applyFill="1" applyBorder="1" applyAlignment="1">
      <alignment horizontal="center"/>
    </xf>
    <xf numFmtId="0" fontId="33" fillId="22" borderId="49" xfId="0" applyFont="1" applyFill="1" applyBorder="1" applyAlignment="1">
      <alignment horizontal="center"/>
    </xf>
    <xf numFmtId="0" fontId="33" fillId="22" borderId="108" xfId="0" applyFont="1" applyFill="1" applyBorder="1" applyAlignment="1">
      <alignment horizontal="center"/>
    </xf>
    <xf numFmtId="0" fontId="30" fillId="0" borderId="33" xfId="0" applyFont="1" applyBorder="1" applyAlignment="1">
      <alignment horizontal="left"/>
    </xf>
    <xf numFmtId="0" fontId="30" fillId="0" borderId="141" xfId="0" applyFont="1" applyBorder="1" applyAlignment="1">
      <alignment horizontal="left"/>
    </xf>
    <xf numFmtId="0" fontId="32" fillId="0" borderId="137" xfId="0" applyFont="1" applyBorder="1" applyAlignment="1">
      <alignment horizontal="center" vertical="center" wrapText="1"/>
    </xf>
    <xf numFmtId="0" fontId="32" fillId="0" borderId="132" xfId="0" applyFont="1" applyBorder="1" applyAlignment="1">
      <alignment horizontal="center" vertical="center" wrapText="1"/>
    </xf>
    <xf numFmtId="0" fontId="32" fillId="0" borderId="135" xfId="0" applyFont="1" applyBorder="1" applyAlignment="1">
      <alignment horizontal="center" vertical="center" wrapText="1"/>
    </xf>
    <xf numFmtId="0" fontId="35" fillId="0" borderId="131" xfId="0" applyFont="1" applyBorder="1" applyAlignment="1">
      <alignment horizontal="center" vertical="center" wrapText="1"/>
    </xf>
    <xf numFmtId="0" fontId="35" fillId="0" borderId="82" xfId="0" applyFont="1" applyBorder="1" applyAlignment="1">
      <alignment horizontal="center" vertical="center" wrapText="1"/>
    </xf>
    <xf numFmtId="0" fontId="33" fillId="0" borderId="83" xfId="0" applyFont="1" applyFill="1" applyBorder="1" applyAlignment="1">
      <alignment horizontal="left" wrapText="1"/>
    </xf>
    <xf numFmtId="0" fontId="33" fillId="0" borderId="35" xfId="0" applyFont="1" applyFill="1" applyBorder="1" applyAlignment="1">
      <alignment horizontal="left" wrapText="1"/>
    </xf>
    <xf numFmtId="0" fontId="33" fillId="0" borderId="84" xfId="0" applyFont="1" applyFill="1" applyBorder="1" applyAlignment="1">
      <alignment horizontal="left" wrapText="1"/>
    </xf>
    <xf numFmtId="0" fontId="33" fillId="25" borderId="131" xfId="0" applyFont="1" applyFill="1" applyBorder="1" applyAlignment="1">
      <alignment horizontal="center" vertical="center"/>
    </xf>
    <xf numFmtId="0" fontId="33" fillId="27" borderId="109" xfId="0" applyFont="1" applyFill="1" applyBorder="1" applyAlignment="1">
      <alignment horizontal="center" vertical="center"/>
    </xf>
    <xf numFmtId="0" fontId="30" fillId="0" borderId="13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3" fillId="0" borderId="107" xfId="0" applyFont="1" applyFill="1" applyBorder="1" applyAlignment="1">
      <alignment horizontal="left" vertical="center"/>
    </xf>
    <xf numFmtId="0" fontId="33" fillId="0" borderId="49" xfId="0" applyFont="1" applyFill="1" applyBorder="1" applyAlignment="1">
      <alignment horizontal="left" vertical="center"/>
    </xf>
    <xf numFmtId="0" fontId="33" fillId="0" borderId="69" xfId="0" applyFont="1" applyFill="1" applyBorder="1" applyAlignment="1">
      <alignment horizontal="left" vertical="center"/>
    </xf>
    <xf numFmtId="0" fontId="33" fillId="0" borderId="70" xfId="0" applyFont="1" applyFill="1" applyBorder="1" applyAlignment="1">
      <alignment horizontal="left" vertical="center"/>
    </xf>
    <xf numFmtId="0" fontId="33" fillId="0" borderId="83" xfId="0" applyFont="1" applyFill="1" applyBorder="1" applyAlignment="1">
      <alignment horizontal="left" vertical="center"/>
    </xf>
    <xf numFmtId="0" fontId="33" fillId="0" borderId="35" xfId="0" applyFont="1" applyFill="1" applyBorder="1" applyAlignment="1">
      <alignment horizontal="left" vertical="center"/>
    </xf>
    <xf numFmtId="0" fontId="24" fillId="0" borderId="0" xfId="0" applyFont="1" applyAlignment="1">
      <alignment horizontal="center" vertical="center" wrapText="1"/>
    </xf>
    <xf numFmtId="0" fontId="32" fillId="25" borderId="128" xfId="0" applyFont="1" applyFill="1" applyBorder="1" applyAlignment="1">
      <alignment horizontal="center" vertical="center"/>
    </xf>
    <xf numFmtId="0" fontId="32" fillId="25" borderId="129" xfId="0" applyFont="1" applyFill="1" applyBorder="1" applyAlignment="1">
      <alignment horizontal="center" vertical="center"/>
    </xf>
    <xf numFmtId="0" fontId="32" fillId="25" borderId="130" xfId="0" applyFont="1" applyFill="1" applyBorder="1" applyAlignment="1">
      <alignment horizontal="center" vertical="center"/>
    </xf>
    <xf numFmtId="0" fontId="32" fillId="25" borderId="56" xfId="0" applyFont="1" applyFill="1" applyBorder="1" applyAlignment="1">
      <alignment horizontal="center" vertical="center"/>
    </xf>
    <xf numFmtId="0" fontId="32" fillId="25" borderId="0" xfId="0" applyFont="1" applyFill="1" applyBorder="1" applyAlignment="1">
      <alignment horizontal="center" vertical="center"/>
    </xf>
    <xf numFmtId="0" fontId="32" fillId="25" borderId="86" xfId="0" applyFont="1" applyFill="1" applyBorder="1" applyAlignment="1">
      <alignment horizontal="center" vertical="center"/>
    </xf>
    <xf numFmtId="0" fontId="32" fillId="0" borderId="131" xfId="0" applyFont="1" applyBorder="1" applyAlignment="1">
      <alignment horizontal="center" vertical="center" wrapText="1"/>
    </xf>
    <xf numFmtId="0" fontId="32" fillId="0" borderId="82" xfId="0" applyFont="1" applyBorder="1" applyAlignment="1">
      <alignment horizontal="center" vertical="center" wrapText="1"/>
    </xf>
    <xf numFmtId="0" fontId="33" fillId="25" borderId="82" xfId="0" applyFont="1" applyFill="1" applyBorder="1" applyAlignment="1">
      <alignment horizontal="center" vertical="center"/>
    </xf>
    <xf numFmtId="0" fontId="32" fillId="25" borderId="137" xfId="0" applyFont="1" applyFill="1" applyBorder="1" applyAlignment="1">
      <alignment horizontal="center" vertical="center" wrapText="1"/>
    </xf>
    <xf numFmtId="0" fontId="32" fillId="25" borderId="132" xfId="0" applyFont="1" applyFill="1" applyBorder="1" applyAlignment="1">
      <alignment horizontal="center" vertical="center" wrapText="1"/>
    </xf>
    <xf numFmtId="0" fontId="32" fillId="25" borderId="135" xfId="0" applyFont="1" applyFill="1" applyBorder="1" applyAlignment="1">
      <alignment horizontal="center" vertical="center" wrapText="1"/>
    </xf>
    <xf numFmtId="0" fontId="32" fillId="27" borderId="72" xfId="0" applyFont="1" applyFill="1" applyBorder="1" applyAlignment="1">
      <alignment horizontal="center" vertical="center"/>
    </xf>
    <xf numFmtId="0" fontId="32" fillId="25" borderId="85" xfId="0" applyFont="1" applyFill="1" applyBorder="1" applyAlignment="1">
      <alignment horizontal="center" vertical="center"/>
    </xf>
    <xf numFmtId="0" fontId="32" fillId="25" borderId="116" xfId="0" applyFont="1" applyFill="1" applyBorder="1" applyAlignment="1">
      <alignment horizontal="center" vertical="center"/>
    </xf>
    <xf numFmtId="0" fontId="32" fillId="0" borderId="82" xfId="0" applyFont="1" applyFill="1" applyBorder="1" applyAlignment="1" applyProtection="1">
      <alignment horizontal="center" vertical="center"/>
      <protection hidden="1"/>
    </xf>
    <xf numFmtId="0" fontId="32" fillId="0" borderId="109" xfId="0" applyFont="1" applyFill="1" applyBorder="1" applyAlignment="1" applyProtection="1">
      <alignment horizontal="center" vertical="center"/>
      <protection hidden="1"/>
    </xf>
    <xf numFmtId="0" fontId="33" fillId="0" borderId="128" xfId="0" applyFont="1" applyBorder="1" applyAlignment="1">
      <alignment horizontal="center" vertical="center"/>
    </xf>
    <xf numFmtId="0" fontId="33" fillId="0" borderId="130" xfId="0" applyFont="1" applyBorder="1" applyAlignment="1">
      <alignment horizontal="center" vertical="center"/>
    </xf>
    <xf numFmtId="0" fontId="33" fillId="0" borderId="107" xfId="0" applyFont="1" applyBorder="1" applyAlignment="1">
      <alignment horizontal="center" vertical="center"/>
    </xf>
    <xf numFmtId="0" fontId="33" fillId="0" borderId="108" xfId="0" applyFont="1" applyBorder="1" applyAlignment="1">
      <alignment horizontal="center" vertical="center"/>
    </xf>
    <xf numFmtId="0" fontId="32" fillId="27" borderId="109" xfId="0" applyFont="1" applyFill="1" applyBorder="1" applyAlignment="1">
      <alignment horizontal="center" vertical="center" wrapText="1"/>
    </xf>
    <xf numFmtId="0" fontId="33" fillId="0" borderId="128" xfId="0" applyFont="1" applyFill="1" applyBorder="1" applyAlignment="1">
      <alignment horizontal="left" vertical="center"/>
    </xf>
    <xf numFmtId="0" fontId="33" fillId="0" borderId="129" xfId="0" applyFont="1" applyFill="1" applyBorder="1" applyAlignment="1">
      <alignment horizontal="left" vertical="center"/>
    </xf>
    <xf numFmtId="0" fontId="33" fillId="0" borderId="93" xfId="0" applyFont="1" applyBorder="1" applyAlignment="1" applyProtection="1">
      <alignment horizontal="left" vertical="center" wrapText="1"/>
      <protection hidden="1"/>
    </xf>
    <xf numFmtId="0" fontId="33" fillId="0" borderId="32" xfId="0" applyFont="1" applyBorder="1" applyAlignment="1" applyProtection="1">
      <alignment horizontal="left" vertical="center" wrapText="1"/>
      <protection hidden="1"/>
    </xf>
    <xf numFmtId="0" fontId="33" fillId="0" borderId="90" xfId="0" applyFont="1" applyBorder="1" applyAlignment="1" applyProtection="1">
      <alignment horizontal="left" vertical="center" wrapText="1"/>
      <protection hidden="1"/>
    </xf>
    <xf numFmtId="0" fontId="32" fillId="25" borderId="130" xfId="0" applyFont="1" applyFill="1" applyBorder="1" applyAlignment="1">
      <alignment horizontal="center" vertical="center" wrapText="1"/>
    </xf>
    <xf numFmtId="0" fontId="32" fillId="25" borderId="86" xfId="0" applyFont="1" applyFill="1" applyBorder="1" applyAlignment="1">
      <alignment horizontal="center" vertical="center" wrapText="1"/>
    </xf>
    <xf numFmtId="0" fontId="32" fillId="25" borderId="108" xfId="0" applyFont="1" applyFill="1" applyBorder="1" applyAlignment="1">
      <alignment horizontal="center" vertical="center" wrapText="1"/>
    </xf>
    <xf numFmtId="0" fontId="33" fillId="0" borderId="83" xfId="0" applyFont="1" applyFill="1" applyBorder="1" applyAlignment="1">
      <alignment horizontal="left" vertical="center" wrapText="1"/>
    </xf>
    <xf numFmtId="0" fontId="33" fillId="0" borderId="35" xfId="0" applyFont="1" applyFill="1" applyBorder="1" applyAlignment="1">
      <alignment horizontal="left" vertical="center" wrapText="1"/>
    </xf>
    <xf numFmtId="0" fontId="33" fillId="0" borderId="84" xfId="0" applyFont="1" applyFill="1" applyBorder="1" applyAlignment="1">
      <alignment horizontal="left" vertical="center" wrapText="1"/>
    </xf>
    <xf numFmtId="0" fontId="33" fillId="22" borderId="56" xfId="0" applyFont="1" applyFill="1" applyBorder="1" applyAlignment="1">
      <alignment horizontal="center" vertical="center"/>
    </xf>
    <xf numFmtId="0" fontId="33" fillId="22" borderId="0" xfId="0" applyFont="1" applyFill="1" applyBorder="1" applyAlignment="1">
      <alignment horizontal="center" vertical="center"/>
    </xf>
    <xf numFmtId="0" fontId="33" fillId="22" borderId="86" xfId="0" applyFont="1" applyFill="1" applyBorder="1" applyAlignment="1">
      <alignment horizontal="center" vertical="center"/>
    </xf>
    <xf numFmtId="0" fontId="33" fillId="22" borderId="107" xfId="0" applyFont="1" applyFill="1" applyBorder="1" applyAlignment="1">
      <alignment horizontal="center" vertical="center"/>
    </xf>
    <xf numFmtId="0" fontId="33" fillId="22" borderId="49" xfId="0" applyFont="1" applyFill="1" applyBorder="1" applyAlignment="1">
      <alignment horizontal="center" vertical="center"/>
    </xf>
    <xf numFmtId="0" fontId="33" fillId="22" borderId="108" xfId="0" applyFont="1" applyFill="1" applyBorder="1" applyAlignment="1">
      <alignment horizontal="center" vertical="center"/>
    </xf>
    <xf numFmtId="0" fontId="33" fillId="0" borderId="128" xfId="0" applyFont="1" applyFill="1" applyBorder="1" applyAlignment="1">
      <alignment horizontal="center" vertical="center"/>
    </xf>
    <xf numFmtId="0" fontId="33" fillId="0" borderId="130" xfId="0" applyFont="1" applyFill="1" applyBorder="1" applyAlignment="1">
      <alignment horizontal="center" vertical="center"/>
    </xf>
    <xf numFmtId="0" fontId="33" fillId="0" borderId="93" xfId="0" applyFont="1" applyFill="1" applyBorder="1" applyAlignment="1">
      <alignment horizontal="center" vertical="center"/>
    </xf>
    <xf numFmtId="0" fontId="33" fillId="0" borderId="90" xfId="0" applyFont="1" applyFill="1" applyBorder="1" applyAlignment="1">
      <alignment horizontal="center" vertical="center"/>
    </xf>
    <xf numFmtId="0" fontId="33" fillId="0" borderId="83" xfId="0" applyFont="1" applyBorder="1" applyAlignment="1" applyProtection="1">
      <alignment horizontal="left" vertical="center" wrapText="1"/>
      <protection hidden="1"/>
    </xf>
    <xf numFmtId="0" fontId="33" fillId="0" borderId="35" xfId="0" applyFont="1" applyBorder="1" applyAlignment="1" applyProtection="1">
      <alignment horizontal="left" vertical="center" wrapText="1"/>
      <protection hidden="1"/>
    </xf>
    <xf numFmtId="0" fontId="33" fillId="0" borderId="84" xfId="0" applyFont="1" applyBorder="1" applyAlignment="1" applyProtection="1">
      <alignment horizontal="left" vertical="center" wrapText="1"/>
      <protection hidden="1"/>
    </xf>
    <xf numFmtId="0" fontId="32" fillId="27" borderId="131" xfId="0" applyFont="1" applyFill="1" applyBorder="1" applyAlignment="1">
      <alignment horizontal="center" vertical="center"/>
    </xf>
    <xf numFmtId="0" fontId="32" fillId="27" borderId="82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left"/>
    </xf>
    <xf numFmtId="0" fontId="19" fillId="0" borderId="23" xfId="0" applyFont="1" applyFill="1" applyBorder="1" applyAlignment="1">
      <alignment horizontal="left"/>
    </xf>
    <xf numFmtId="0" fontId="19" fillId="0" borderId="24" xfId="0" applyFont="1" applyFill="1" applyBorder="1" applyAlignment="1">
      <alignment horizontal="left"/>
    </xf>
    <xf numFmtId="0" fontId="19" fillId="4" borderId="18" xfId="0" applyFont="1" applyFill="1" applyBorder="1" applyAlignment="1">
      <alignment horizontal="center"/>
    </xf>
    <xf numFmtId="0" fontId="19" fillId="4" borderId="19" xfId="0" applyFont="1" applyFill="1" applyBorder="1" applyAlignment="1">
      <alignment horizontal="center"/>
    </xf>
    <xf numFmtId="0" fontId="19" fillId="0" borderId="52" xfId="0" applyFont="1" applyFill="1" applyBorder="1" applyAlignment="1">
      <alignment horizontal="center"/>
    </xf>
    <xf numFmtId="0" fontId="19" fillId="0" borderId="53" xfId="0" applyFont="1" applyFill="1" applyBorder="1" applyAlignment="1">
      <alignment horizontal="center"/>
    </xf>
    <xf numFmtId="0" fontId="19" fillId="0" borderId="54" xfId="0" applyFont="1" applyFill="1" applyBorder="1" applyAlignment="1">
      <alignment horizontal="center"/>
    </xf>
    <xf numFmtId="0" fontId="19" fillId="4" borderId="13" xfId="0" applyFont="1" applyFill="1" applyBorder="1" applyAlignment="1">
      <alignment horizontal="center"/>
    </xf>
    <xf numFmtId="0" fontId="19" fillId="4" borderId="31" xfId="0" applyFont="1" applyFill="1" applyBorder="1" applyAlignment="1">
      <alignment horizontal="center"/>
    </xf>
    <xf numFmtId="0" fontId="19" fillId="4" borderId="14" xfId="0" applyFont="1" applyFill="1" applyBorder="1" applyAlignment="1">
      <alignment horizontal="center"/>
    </xf>
    <xf numFmtId="0" fontId="19" fillId="4" borderId="20" xfId="0" applyFont="1" applyFill="1" applyBorder="1" applyAlignment="1">
      <alignment horizontal="center"/>
    </xf>
    <xf numFmtId="0" fontId="19" fillId="4" borderId="21" xfId="0" applyFont="1" applyFill="1" applyBorder="1" applyAlignment="1">
      <alignment horizontal="center"/>
    </xf>
    <xf numFmtId="0" fontId="19" fillId="0" borderId="36" xfId="0" applyFont="1" applyFill="1" applyBorder="1" applyAlignment="1">
      <alignment horizontal="left" vertical="center"/>
    </xf>
    <xf numFmtId="0" fontId="19" fillId="0" borderId="37" xfId="0" applyFont="1" applyFill="1" applyBorder="1" applyAlignment="1">
      <alignment horizontal="left" vertical="center"/>
    </xf>
    <xf numFmtId="0" fontId="19" fillId="0" borderId="38" xfId="0" applyFont="1" applyFill="1" applyBorder="1" applyAlignment="1">
      <alignment horizontal="left" vertical="center"/>
    </xf>
    <xf numFmtId="0" fontId="19" fillId="0" borderId="29" xfId="0" applyFont="1" applyFill="1" applyBorder="1" applyAlignment="1">
      <alignment horizontal="left" vertical="center"/>
    </xf>
    <xf numFmtId="0" fontId="19" fillId="0" borderId="46" xfId="0" applyFont="1" applyFill="1" applyBorder="1" applyAlignment="1">
      <alignment horizontal="left" vertical="center"/>
    </xf>
    <xf numFmtId="0" fontId="19" fillId="0" borderId="30" xfId="0" applyFont="1" applyFill="1" applyBorder="1" applyAlignment="1">
      <alignment horizontal="left" vertical="center"/>
    </xf>
    <xf numFmtId="194" fontId="19" fillId="24" borderId="20" xfId="0" applyNumberFormat="1" applyFont="1" applyFill="1" applyBorder="1" applyAlignment="1">
      <alignment horizontal="center"/>
    </xf>
    <xf numFmtId="194" fontId="19" fillId="24" borderId="21" xfId="0" applyNumberFormat="1" applyFont="1" applyFill="1" applyBorder="1" applyAlignment="1">
      <alignment horizontal="center"/>
    </xf>
    <xf numFmtId="1" fontId="19" fillId="24" borderId="40" xfId="0" applyNumberFormat="1" applyFont="1" applyFill="1" applyBorder="1" applyAlignment="1">
      <alignment horizontal="center"/>
    </xf>
    <xf numFmtId="1" fontId="19" fillId="24" borderId="42" xfId="0" applyNumberFormat="1" applyFont="1" applyFill="1" applyBorder="1" applyAlignment="1">
      <alignment horizontal="center"/>
    </xf>
    <xf numFmtId="0" fontId="19" fillId="0" borderId="13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42" xfId="0" applyFont="1" applyBorder="1" applyAlignment="1">
      <alignment horizontal="center" vertical="center"/>
    </xf>
    <xf numFmtId="0" fontId="19" fillId="0" borderId="143" xfId="0" applyFont="1" applyBorder="1" applyAlignment="1">
      <alignment horizontal="center" vertical="center"/>
    </xf>
    <xf numFmtId="0" fontId="19" fillId="0" borderId="144" xfId="0" applyFont="1" applyBorder="1" applyAlignment="1">
      <alignment horizontal="center" vertical="center"/>
    </xf>
    <xf numFmtId="0" fontId="19" fillId="0" borderId="22" xfId="0" applyFont="1" applyBorder="1" applyAlignment="1">
      <alignment horizontal="left"/>
    </xf>
    <xf numFmtId="0" fontId="19" fillId="0" borderId="23" xfId="0" applyFont="1" applyBorder="1" applyAlignment="1">
      <alignment horizontal="left"/>
    </xf>
    <xf numFmtId="0" fontId="19" fillId="0" borderId="24" xfId="0" applyFont="1" applyBorder="1" applyAlignment="1">
      <alignment horizontal="left"/>
    </xf>
    <xf numFmtId="0" fontId="19" fillId="0" borderId="142" xfId="0" applyFont="1" applyBorder="1" applyAlignment="1">
      <alignment horizontal="center"/>
    </xf>
    <xf numFmtId="0" fontId="19" fillId="0" borderId="143" xfId="0" applyFont="1" applyBorder="1" applyAlignment="1">
      <alignment horizontal="center"/>
    </xf>
    <xf numFmtId="0" fontId="19" fillId="0" borderId="144" xfId="0" applyFont="1" applyBorder="1" applyAlignment="1">
      <alignment horizontal="center"/>
    </xf>
    <xf numFmtId="0" fontId="19" fillId="0" borderId="145" xfId="0" applyFont="1" applyBorder="1" applyAlignment="1">
      <alignment horizontal="left"/>
    </xf>
    <xf numFmtId="0" fontId="19" fillId="0" borderId="92" xfId="0" applyFont="1" applyBorder="1" applyAlignment="1">
      <alignment horizontal="left"/>
    </xf>
    <xf numFmtId="0" fontId="19" fillId="0" borderId="146" xfId="0" applyFont="1" applyBorder="1" applyAlignment="1">
      <alignment horizontal="left"/>
    </xf>
    <xf numFmtId="0" fontId="19" fillId="4" borderId="142" xfId="0" applyFont="1" applyFill="1" applyBorder="1" applyAlignment="1">
      <alignment horizontal="center"/>
    </xf>
    <xf numFmtId="0" fontId="19" fillId="4" borderId="143" xfId="0" applyFont="1" applyFill="1" applyBorder="1" applyAlignment="1">
      <alignment horizontal="center"/>
    </xf>
    <xf numFmtId="0" fontId="19" fillId="4" borderId="144" xfId="0" applyFont="1" applyFill="1" applyBorder="1" applyAlignment="1">
      <alignment horizontal="center"/>
    </xf>
    <xf numFmtId="1" fontId="19" fillId="24" borderId="20" xfId="0" applyNumberFormat="1" applyFont="1" applyFill="1" applyBorder="1" applyAlignment="1">
      <alignment horizontal="center"/>
    </xf>
    <xf numFmtId="1" fontId="19" fillId="24" borderId="21" xfId="0" applyNumberFormat="1" applyFont="1" applyFill="1" applyBorder="1" applyAlignment="1">
      <alignment horizontal="center"/>
    </xf>
    <xf numFmtId="0" fontId="19" fillId="0" borderId="5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51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1" fontId="19" fillId="24" borderId="36" xfId="0" applyNumberFormat="1" applyFont="1" applyFill="1" applyBorder="1" applyAlignment="1">
      <alignment horizontal="center"/>
    </xf>
    <xf numFmtId="1" fontId="19" fillId="24" borderId="38" xfId="0" applyNumberFormat="1" applyFont="1" applyFill="1" applyBorder="1" applyAlignment="1">
      <alignment horizontal="center"/>
    </xf>
    <xf numFmtId="0" fontId="23" fillId="0" borderId="13" xfId="0" applyFont="1" applyFill="1" applyBorder="1" applyAlignment="1">
      <alignment horizontal="left" vertical="center"/>
    </xf>
    <xf numFmtId="0" fontId="23" fillId="0" borderId="31" xfId="0" applyFont="1" applyFill="1" applyBorder="1" applyAlignment="1">
      <alignment horizontal="left" vertical="center"/>
    </xf>
    <xf numFmtId="0" fontId="23" fillId="0" borderId="14" xfId="0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I19"/>
  <sheetViews>
    <sheetView showGridLines="0" view="pageBreakPreview" zoomScaleSheetLayoutView="100" zoomScalePageLayoutView="0" workbookViewId="0" topLeftCell="A1">
      <selection activeCell="D13" sqref="D13:D14"/>
    </sheetView>
  </sheetViews>
  <sheetFormatPr defaultColWidth="9.140625" defaultRowHeight="12.75"/>
  <cols>
    <col min="1" max="1" width="12.140625" style="102" customWidth="1"/>
    <col min="2" max="2" width="24.140625" style="102" bestFit="1" customWidth="1"/>
    <col min="3" max="3" width="23.00390625" style="102" customWidth="1"/>
    <col min="4" max="4" width="17.7109375" style="102" bestFit="1" customWidth="1"/>
    <col min="5" max="5" width="12.421875" style="102" customWidth="1"/>
    <col min="6" max="6" width="13.00390625" style="102" bestFit="1" customWidth="1"/>
    <col min="7" max="7" width="17.7109375" style="102" customWidth="1"/>
    <col min="8" max="8" width="13.8515625" style="102" customWidth="1"/>
    <col min="9" max="16384" width="9.140625" style="102" customWidth="1"/>
  </cols>
  <sheetData>
    <row r="1" spans="1:9" ht="102" customHeight="1">
      <c r="A1" s="104"/>
      <c r="B1" s="105"/>
      <c r="C1" s="105"/>
      <c r="D1" s="105"/>
      <c r="E1" s="105"/>
      <c r="F1" s="105"/>
      <c r="G1" s="105"/>
      <c r="H1" s="106"/>
      <c r="I1" s="107"/>
    </row>
    <row r="2" spans="1:9" ht="25.5">
      <c r="A2" s="108"/>
      <c r="B2" s="765" t="s">
        <v>15</v>
      </c>
      <c r="C2" s="765"/>
      <c r="D2" s="765"/>
      <c r="E2" s="765"/>
      <c r="F2" s="765"/>
      <c r="G2" s="765"/>
      <c r="H2" s="109"/>
      <c r="I2" s="107"/>
    </row>
    <row r="3" spans="1:9" ht="12.75">
      <c r="A3" s="108"/>
      <c r="B3" s="107"/>
      <c r="C3" s="107"/>
      <c r="D3" s="107"/>
      <c r="E3" s="107"/>
      <c r="F3" s="107"/>
      <c r="G3" s="107"/>
      <c r="H3" s="109"/>
      <c r="I3" s="107"/>
    </row>
    <row r="4" spans="1:9" ht="25.5">
      <c r="A4" s="108"/>
      <c r="B4" s="765"/>
      <c r="C4" s="765"/>
      <c r="D4" s="765"/>
      <c r="E4" s="765"/>
      <c r="F4" s="765"/>
      <c r="G4" s="765"/>
      <c r="H4" s="109"/>
      <c r="I4" s="107"/>
    </row>
    <row r="5" spans="1:9" ht="12.75">
      <c r="A5" s="108"/>
      <c r="B5" s="107"/>
      <c r="C5" s="107"/>
      <c r="D5" s="107"/>
      <c r="E5" s="107"/>
      <c r="F5" s="107"/>
      <c r="G5" s="107"/>
      <c r="H5" s="109"/>
      <c r="I5" s="107"/>
    </row>
    <row r="6" spans="1:9" ht="12.75">
      <c r="A6" s="108"/>
      <c r="H6" s="109"/>
      <c r="I6" s="107"/>
    </row>
    <row r="7" spans="1:9" ht="12.75">
      <c r="A7" s="108"/>
      <c r="B7" s="107"/>
      <c r="C7" s="107"/>
      <c r="D7" s="107"/>
      <c r="E7" s="107"/>
      <c r="F7" s="107"/>
      <c r="G7" s="107"/>
      <c r="H7" s="109"/>
      <c r="I7" s="107"/>
    </row>
    <row r="8" spans="1:9" ht="12.75">
      <c r="A8" s="108"/>
      <c r="H8" s="109"/>
      <c r="I8" s="107"/>
    </row>
    <row r="9" spans="1:9" ht="12.75">
      <c r="A9" s="108"/>
      <c r="B9" s="107"/>
      <c r="C9" s="107"/>
      <c r="D9" s="107"/>
      <c r="E9" s="107"/>
      <c r="F9" s="107"/>
      <c r="G9" s="107"/>
      <c r="H9" s="109"/>
      <c r="I9" s="107"/>
    </row>
    <row r="10" spans="1:9" ht="13.5" thickBot="1">
      <c r="A10" s="108"/>
      <c r="B10" s="107"/>
      <c r="C10" s="107"/>
      <c r="D10" s="107"/>
      <c r="E10" s="107"/>
      <c r="F10" s="107"/>
      <c r="G10" s="107"/>
      <c r="H10" s="109"/>
      <c r="I10" s="107"/>
    </row>
    <row r="11" spans="1:9" ht="54">
      <c r="A11" s="108"/>
      <c r="B11" s="110" t="s">
        <v>16</v>
      </c>
      <c r="C11" s="111" t="s">
        <v>17</v>
      </c>
      <c r="D11" s="111" t="s">
        <v>18</v>
      </c>
      <c r="E11" s="111" t="s">
        <v>19</v>
      </c>
      <c r="F11" s="111" t="s">
        <v>20</v>
      </c>
      <c r="G11" s="112" t="s">
        <v>21</v>
      </c>
      <c r="H11" s="109"/>
      <c r="I11" s="107"/>
    </row>
    <row r="12" spans="1:9" ht="18">
      <c r="A12" s="108"/>
      <c r="B12" s="113" t="s">
        <v>22</v>
      </c>
      <c r="C12" s="114" t="s">
        <v>23</v>
      </c>
      <c r="D12" s="115" t="s">
        <v>146</v>
      </c>
      <c r="E12" s="116"/>
      <c r="F12" s="117">
        <v>40646</v>
      </c>
      <c r="G12" s="118"/>
      <c r="H12" s="109"/>
      <c r="I12" s="107"/>
    </row>
    <row r="13" spans="1:9" ht="18">
      <c r="A13" s="108"/>
      <c r="B13" s="113" t="s">
        <v>22</v>
      </c>
      <c r="C13" s="114" t="s">
        <v>24</v>
      </c>
      <c r="D13" s="126" t="s">
        <v>25</v>
      </c>
      <c r="E13" s="114"/>
      <c r="F13" s="117">
        <v>40646</v>
      </c>
      <c r="G13" s="118"/>
      <c r="H13" s="109"/>
      <c r="I13" s="107"/>
    </row>
    <row r="14" spans="1:9" ht="18">
      <c r="A14" s="108"/>
      <c r="B14" s="113" t="s">
        <v>22</v>
      </c>
      <c r="C14" s="114" t="s">
        <v>26</v>
      </c>
      <c r="D14" s="126" t="s">
        <v>27</v>
      </c>
      <c r="E14" s="114"/>
      <c r="F14" s="117">
        <v>40646</v>
      </c>
      <c r="G14" s="118"/>
      <c r="H14" s="109"/>
      <c r="I14" s="107"/>
    </row>
    <row r="15" spans="1:9" ht="18">
      <c r="A15" s="108"/>
      <c r="B15" s="119"/>
      <c r="C15" s="114" t="s">
        <v>28</v>
      </c>
      <c r="D15" s="114"/>
      <c r="E15" s="116"/>
      <c r="F15" s="114"/>
      <c r="G15" s="118"/>
      <c r="H15" s="109"/>
      <c r="I15" s="107"/>
    </row>
    <row r="16" spans="1:9" ht="18">
      <c r="A16" s="108"/>
      <c r="B16" s="119"/>
      <c r="C16" s="114" t="s">
        <v>29</v>
      </c>
      <c r="D16" s="114"/>
      <c r="E16" s="114"/>
      <c r="F16" s="114"/>
      <c r="G16" s="118"/>
      <c r="H16" s="109"/>
      <c r="I16" s="107"/>
    </row>
    <row r="17" spans="1:9" ht="18.75" thickBot="1">
      <c r="A17" s="108"/>
      <c r="B17" s="120"/>
      <c r="C17" s="121" t="s">
        <v>30</v>
      </c>
      <c r="D17" s="121"/>
      <c r="E17" s="121"/>
      <c r="F17" s="121"/>
      <c r="G17" s="122"/>
      <c r="H17" s="109"/>
      <c r="I17" s="107"/>
    </row>
    <row r="18" spans="1:9" ht="144" customHeight="1" thickBot="1">
      <c r="A18" s="123"/>
      <c r="B18" s="124"/>
      <c r="C18" s="124"/>
      <c r="D18" s="124"/>
      <c r="E18" s="124"/>
      <c r="F18" s="124"/>
      <c r="G18" s="124"/>
      <c r="H18" s="125"/>
      <c r="I18" s="107"/>
    </row>
    <row r="19" spans="1:8" ht="12.75">
      <c r="A19" s="105"/>
      <c r="B19" s="105"/>
      <c r="C19" s="105"/>
      <c r="D19" s="105"/>
      <c r="E19" s="105"/>
      <c r="F19" s="105"/>
      <c r="G19" s="105"/>
      <c r="H19" s="105"/>
    </row>
  </sheetData>
  <sheetProtection/>
  <mergeCells count="2">
    <mergeCell ref="B4:G4"/>
    <mergeCell ref="B2:G2"/>
  </mergeCells>
  <printOptions horizontalCentered="1" verticalCentered="1"/>
  <pageMargins left="0.984251968503937" right="0.35433070866141736" top="0.1968503937007874" bottom="0.2755905511811024" header="0.1968503937007874" footer="0.27559055118110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IV227"/>
  <sheetViews>
    <sheetView showGridLines="0" tabSelected="1" view="pageBreakPreview" zoomScale="80" zoomScaleNormal="70" zoomScaleSheetLayoutView="80" zoomScalePageLayoutView="40" workbookViewId="0" topLeftCell="A29">
      <selection activeCell="W124" sqref="W124"/>
    </sheetView>
  </sheetViews>
  <sheetFormatPr defaultColWidth="9.140625" defaultRowHeight="12.75"/>
  <cols>
    <col min="1" max="1" width="9.8515625" style="102" customWidth="1"/>
    <col min="2" max="2" width="9.140625" style="102" hidden="1" customWidth="1"/>
    <col min="3" max="3" width="7.140625" style="102" customWidth="1"/>
    <col min="4" max="4" width="5.8515625" style="102" customWidth="1"/>
    <col min="5" max="5" width="13.8515625" style="102" customWidth="1"/>
    <col min="6" max="6" width="12.8515625" style="128" customWidth="1"/>
    <col min="7" max="7" width="16.7109375" style="102" customWidth="1"/>
    <col min="8" max="8" width="27.57421875" style="128" customWidth="1"/>
    <col min="9" max="9" width="17.57421875" style="102" customWidth="1"/>
    <col min="10" max="10" width="28.00390625" style="102" customWidth="1"/>
    <col min="11" max="11" width="8.421875" style="102" customWidth="1"/>
    <col min="12" max="12" width="7.421875" style="102" customWidth="1"/>
    <col min="13" max="13" width="8.57421875" style="102" customWidth="1"/>
    <col min="14" max="14" width="7.8515625" style="102" customWidth="1"/>
    <col min="15" max="15" width="13.28125" style="102" customWidth="1"/>
    <col min="16" max="17" width="8.00390625" style="102" customWidth="1"/>
    <col min="18" max="18" width="5.140625" style="102" customWidth="1"/>
    <col min="19" max="19" width="4.8515625" style="102" customWidth="1"/>
    <col min="20" max="20" width="9.140625" style="102" hidden="1" customWidth="1"/>
    <col min="21" max="16384" width="9.140625" style="102" customWidth="1"/>
  </cols>
  <sheetData>
    <row r="1" spans="1:19" ht="26.25">
      <c r="A1" s="846" t="s">
        <v>463</v>
      </c>
      <c r="B1" s="846"/>
      <c r="C1" s="846"/>
      <c r="D1" s="846"/>
      <c r="E1" s="846"/>
      <c r="F1" s="846"/>
      <c r="G1" s="846"/>
      <c r="H1" s="846"/>
      <c r="I1" s="846"/>
      <c r="J1" s="846"/>
      <c r="K1" s="846"/>
      <c r="L1" s="846"/>
      <c r="M1" s="846"/>
      <c r="N1" s="846"/>
      <c r="O1" s="846"/>
      <c r="P1" s="846"/>
      <c r="Q1" s="846"/>
      <c r="R1" s="846"/>
      <c r="S1" s="846"/>
    </row>
    <row r="2" spans="1:19" ht="13.5" customHeight="1" thickBot="1">
      <c r="A2" s="103"/>
      <c r="B2" s="103"/>
      <c r="C2" s="103"/>
      <c r="D2" s="103"/>
      <c r="E2" s="103"/>
      <c r="F2" s="127"/>
      <c r="G2" s="103"/>
      <c r="H2" s="127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</row>
    <row r="3" spans="1:20" ht="36" customHeight="1" thickBot="1" thickTop="1">
      <c r="A3" s="828" t="s">
        <v>14</v>
      </c>
      <c r="B3" s="829"/>
      <c r="C3" s="829"/>
      <c r="D3" s="830"/>
      <c r="E3" s="831" t="s">
        <v>0</v>
      </c>
      <c r="F3" s="847" t="s">
        <v>1</v>
      </c>
      <c r="G3" s="848"/>
      <c r="H3" s="848"/>
      <c r="I3" s="849"/>
      <c r="J3" s="779" t="s">
        <v>2</v>
      </c>
      <c r="K3" s="853" t="s">
        <v>3</v>
      </c>
      <c r="L3" s="856" t="s">
        <v>418</v>
      </c>
      <c r="M3" s="857"/>
      <c r="N3" s="858"/>
      <c r="O3" s="853" t="s">
        <v>4</v>
      </c>
      <c r="P3" s="828" t="s">
        <v>5</v>
      </c>
      <c r="Q3" s="829"/>
      <c r="R3" s="829"/>
      <c r="S3" s="830"/>
      <c r="T3" s="152"/>
    </row>
    <row r="4" spans="1:20" ht="31.5" thickBot="1" thickTop="1">
      <c r="A4" s="153" t="s">
        <v>92</v>
      </c>
      <c r="B4" s="154" t="s">
        <v>6</v>
      </c>
      <c r="C4" s="155" t="s">
        <v>127</v>
      </c>
      <c r="D4" s="156" t="s">
        <v>128</v>
      </c>
      <c r="E4" s="832"/>
      <c r="F4" s="850"/>
      <c r="G4" s="851"/>
      <c r="H4" s="851"/>
      <c r="I4" s="852"/>
      <c r="J4" s="780"/>
      <c r="K4" s="854"/>
      <c r="L4" s="157" t="s">
        <v>7</v>
      </c>
      <c r="M4" s="158" t="s">
        <v>8</v>
      </c>
      <c r="N4" s="159" t="s">
        <v>9</v>
      </c>
      <c r="O4" s="854"/>
      <c r="P4" s="762" t="s">
        <v>10</v>
      </c>
      <c r="Q4" s="763" t="s">
        <v>11</v>
      </c>
      <c r="R4" s="160" t="s">
        <v>12</v>
      </c>
      <c r="S4" s="161" t="s">
        <v>13</v>
      </c>
      <c r="T4" s="152"/>
    </row>
    <row r="5" spans="1:20" ht="15" customHeight="1" thickTop="1">
      <c r="A5" s="162" t="s">
        <v>378</v>
      </c>
      <c r="B5" s="163"/>
      <c r="C5" s="164">
        <v>5</v>
      </c>
      <c r="D5" s="165" t="str">
        <f>IF(LEFT(A5,1)="I","А",IF(LEFT(A5,1)="U","В",IF(LEFT(A5,1)="Z","Ом","")))</f>
        <v>А</v>
      </c>
      <c r="E5" s="773" t="s">
        <v>167</v>
      </c>
      <c r="F5" s="166" t="s">
        <v>138</v>
      </c>
      <c r="G5" s="167"/>
      <c r="H5" s="167"/>
      <c r="I5" s="168"/>
      <c r="J5" s="169" t="s">
        <v>144</v>
      </c>
      <c r="K5" s="170" t="s">
        <v>54</v>
      </c>
      <c r="L5" s="171">
        <v>0.25</v>
      </c>
      <c r="M5" s="172">
        <v>200</v>
      </c>
      <c r="N5" s="172">
        <v>0.001</v>
      </c>
      <c r="O5" s="173">
        <v>5</v>
      </c>
      <c r="P5" s="174"/>
      <c r="Q5" s="172"/>
      <c r="R5" s="172"/>
      <c r="S5" s="175"/>
      <c r="T5" s="802">
        <v>4</v>
      </c>
    </row>
    <row r="6" spans="1:20" ht="15" customHeight="1">
      <c r="A6" s="176"/>
      <c r="B6" s="177"/>
      <c r="C6" s="178"/>
      <c r="D6" s="179">
        <f>IF(LEFT(A6,1)="I","А",IF(LEFT(A6,1)="U","В",IF(LEFT(A6,1)="Z","Ом","")))</f>
      </c>
      <c r="E6" s="774"/>
      <c r="F6" s="180" t="s">
        <v>139</v>
      </c>
      <c r="G6" s="181"/>
      <c r="H6" s="181"/>
      <c r="I6" s="182"/>
      <c r="J6" s="183" t="s">
        <v>140</v>
      </c>
      <c r="K6" s="184" t="s">
        <v>108</v>
      </c>
      <c r="L6" s="185">
        <v>0.5</v>
      </c>
      <c r="M6" s="186">
        <v>1</v>
      </c>
      <c r="N6" s="186">
        <v>0.01</v>
      </c>
      <c r="O6" s="187">
        <v>0.95</v>
      </c>
      <c r="P6" s="188"/>
      <c r="Q6" s="186"/>
      <c r="R6" s="186"/>
      <c r="S6" s="184"/>
      <c r="T6" s="803"/>
    </row>
    <row r="7" spans="1:20" ht="15" customHeight="1">
      <c r="A7" s="176"/>
      <c r="B7" s="177"/>
      <c r="C7" s="178"/>
      <c r="D7" s="179">
        <f>IF(LEFT(A7,1)="I","А",IF(LEFT(A7,1)="U","В",IF(LEFT(A7,1)="Z","Ом","")))</f>
      </c>
      <c r="E7" s="774"/>
      <c r="F7" s="190" t="s">
        <v>154</v>
      </c>
      <c r="G7" s="191"/>
      <c r="H7" s="191"/>
      <c r="I7" s="192"/>
      <c r="J7" s="193" t="s">
        <v>464</v>
      </c>
      <c r="K7" s="194" t="s">
        <v>131</v>
      </c>
      <c r="L7" s="195">
        <v>0</v>
      </c>
      <c r="M7" s="196">
        <v>9999</v>
      </c>
      <c r="N7" s="196">
        <v>0.001</v>
      </c>
      <c r="O7" s="197">
        <v>0.1</v>
      </c>
      <c r="P7" s="198"/>
      <c r="Q7" s="199"/>
      <c r="R7" s="199"/>
      <c r="S7" s="192"/>
      <c r="T7" s="803"/>
    </row>
    <row r="8" spans="1:20" ht="15" customHeight="1" hidden="1">
      <c r="A8" s="176"/>
      <c r="B8" s="177"/>
      <c r="C8" s="178"/>
      <c r="D8" s="179">
        <f>IF(LEFT(A8,1)="I","А",IF(LEFT(A8,1)="U","В",IF(LEFT(A8,1)="Z","Ом","")))</f>
      </c>
      <c r="E8" s="774"/>
      <c r="F8" s="200" t="s">
        <v>154</v>
      </c>
      <c r="G8" s="201"/>
      <c r="H8" s="201"/>
      <c r="I8" s="202"/>
      <c r="J8" s="203" t="s">
        <v>233</v>
      </c>
      <c r="K8" s="204" t="s">
        <v>131</v>
      </c>
      <c r="L8" s="205">
        <v>0</v>
      </c>
      <c r="M8" s="206">
        <v>9999</v>
      </c>
      <c r="N8" s="206">
        <v>0.001</v>
      </c>
      <c r="O8" s="207">
        <v>1</v>
      </c>
      <c r="P8" s="208"/>
      <c r="Q8" s="209"/>
      <c r="R8" s="209"/>
      <c r="S8" s="202"/>
      <c r="T8" s="189"/>
    </row>
    <row r="9" spans="1:20" ht="15" customHeight="1" hidden="1">
      <c r="A9" s="210"/>
      <c r="B9" s="211"/>
      <c r="C9" s="212"/>
      <c r="D9" s="213"/>
      <c r="E9" s="774"/>
      <c r="F9" s="214" t="s">
        <v>384</v>
      </c>
      <c r="G9" s="215"/>
      <c r="H9" s="215"/>
      <c r="I9" s="216"/>
      <c r="J9" s="217" t="s">
        <v>351</v>
      </c>
      <c r="K9" s="681" t="s">
        <v>108</v>
      </c>
      <c r="L9" s="219">
        <v>0</v>
      </c>
      <c r="M9" s="220">
        <v>1</v>
      </c>
      <c r="N9" s="220" t="s">
        <v>108</v>
      </c>
      <c r="O9" s="221">
        <v>0</v>
      </c>
      <c r="P9" s="222"/>
      <c r="Q9" s="223"/>
      <c r="R9" s="223"/>
      <c r="S9" s="216"/>
      <c r="T9" s="189"/>
    </row>
    <row r="10" spans="1:20" ht="30" customHeight="1" hidden="1">
      <c r="A10" s="210"/>
      <c r="B10" s="211"/>
      <c r="C10" s="212"/>
      <c r="D10" s="213"/>
      <c r="E10" s="774"/>
      <c r="F10" s="833" t="s">
        <v>385</v>
      </c>
      <c r="G10" s="834"/>
      <c r="H10" s="834"/>
      <c r="I10" s="835"/>
      <c r="J10" s="224" t="s">
        <v>414</v>
      </c>
      <c r="K10" s="681" t="s">
        <v>108</v>
      </c>
      <c r="L10" s="219">
        <v>0</v>
      </c>
      <c r="M10" s="220">
        <v>1</v>
      </c>
      <c r="N10" s="220" t="s">
        <v>108</v>
      </c>
      <c r="O10" s="221">
        <v>0</v>
      </c>
      <c r="P10" s="222"/>
      <c r="Q10" s="223"/>
      <c r="R10" s="223"/>
      <c r="S10" s="216"/>
      <c r="T10" s="189"/>
    </row>
    <row r="11" spans="1:20" ht="15" customHeight="1" hidden="1">
      <c r="A11" s="210"/>
      <c r="B11" s="211"/>
      <c r="C11" s="212"/>
      <c r="D11" s="213"/>
      <c r="E11" s="774"/>
      <c r="F11" s="214" t="s">
        <v>386</v>
      </c>
      <c r="G11" s="215"/>
      <c r="H11" s="215"/>
      <c r="I11" s="216"/>
      <c r="J11" s="217" t="s">
        <v>352</v>
      </c>
      <c r="K11" s="681" t="s">
        <v>108</v>
      </c>
      <c r="L11" s="219">
        <v>0</v>
      </c>
      <c r="M11" s="220">
        <v>1</v>
      </c>
      <c r="N11" s="220" t="s">
        <v>108</v>
      </c>
      <c r="O11" s="221">
        <v>0</v>
      </c>
      <c r="P11" s="222"/>
      <c r="Q11" s="223"/>
      <c r="R11" s="223"/>
      <c r="S11" s="216"/>
      <c r="T11" s="189"/>
    </row>
    <row r="12" spans="1:20" ht="15" customHeight="1" thickBot="1">
      <c r="A12" s="210"/>
      <c r="B12" s="211"/>
      <c r="C12" s="212"/>
      <c r="D12" s="213"/>
      <c r="E12" s="774"/>
      <c r="F12" s="267" t="s">
        <v>387</v>
      </c>
      <c r="G12" s="268"/>
      <c r="H12" s="268"/>
      <c r="I12" s="269"/>
      <c r="J12" s="270" t="s">
        <v>353</v>
      </c>
      <c r="K12" s="681" t="s">
        <v>108</v>
      </c>
      <c r="L12" s="219">
        <v>0</v>
      </c>
      <c r="M12" s="220">
        <v>1</v>
      </c>
      <c r="N12" s="220" t="s">
        <v>108</v>
      </c>
      <c r="O12" s="221">
        <v>0</v>
      </c>
      <c r="P12" s="222"/>
      <c r="Q12" s="223"/>
      <c r="R12" s="223"/>
      <c r="S12" s="235"/>
      <c r="T12" s="189"/>
    </row>
    <row r="13" spans="1:20" ht="15" customHeight="1" hidden="1" thickBot="1">
      <c r="A13" s="210"/>
      <c r="B13" s="211"/>
      <c r="C13" s="212"/>
      <c r="D13" s="213"/>
      <c r="E13" s="775"/>
      <c r="F13" s="225" t="s">
        <v>448</v>
      </c>
      <c r="G13" s="226"/>
      <c r="H13" s="226"/>
      <c r="I13" s="227"/>
      <c r="J13" s="228" t="s">
        <v>449</v>
      </c>
      <c r="K13" s="362" t="s">
        <v>108</v>
      </c>
      <c r="L13" s="230">
        <v>0</v>
      </c>
      <c r="M13" s="231">
        <v>1</v>
      </c>
      <c r="N13" s="231" t="s">
        <v>108</v>
      </c>
      <c r="O13" s="232">
        <v>0</v>
      </c>
      <c r="P13" s="233"/>
      <c r="Q13" s="234"/>
      <c r="R13" s="234"/>
      <c r="S13" s="235"/>
      <c r="T13" s="189"/>
    </row>
    <row r="14" spans="1:20" ht="15" customHeight="1" hidden="1" thickTop="1">
      <c r="A14" s="162" t="s">
        <v>378</v>
      </c>
      <c r="B14" s="163"/>
      <c r="C14" s="164">
        <v>5</v>
      </c>
      <c r="D14" s="165" t="str">
        <f aca="true" t="shared" si="0" ref="D14:D22">IF(LEFT(A14,1)="I","А",IF(LEFT(A14,1)="U","В",IF(LEFT(A14,1)="Z","Ом","")))</f>
        <v>А</v>
      </c>
      <c r="E14" s="779" t="s">
        <v>170</v>
      </c>
      <c r="F14" s="166" t="s">
        <v>138</v>
      </c>
      <c r="G14" s="167"/>
      <c r="H14" s="167"/>
      <c r="I14" s="168"/>
      <c r="J14" s="169" t="s">
        <v>144</v>
      </c>
      <c r="K14" s="170" t="s">
        <v>54</v>
      </c>
      <c r="L14" s="171">
        <v>0.25</v>
      </c>
      <c r="M14" s="172">
        <v>200</v>
      </c>
      <c r="N14" s="172">
        <v>0.001</v>
      </c>
      <c r="O14" s="173">
        <v>10</v>
      </c>
      <c r="P14" s="174"/>
      <c r="Q14" s="172"/>
      <c r="R14" s="172"/>
      <c r="S14" s="175"/>
      <c r="T14" s="802">
        <v>4</v>
      </c>
    </row>
    <row r="15" spans="1:20" ht="15" customHeight="1" hidden="1" thickBot="1">
      <c r="A15" s="176"/>
      <c r="B15" s="177"/>
      <c r="C15" s="178"/>
      <c r="D15" s="179">
        <f t="shared" si="0"/>
      </c>
      <c r="E15" s="774"/>
      <c r="F15" s="236" t="s">
        <v>139</v>
      </c>
      <c r="G15" s="237"/>
      <c r="H15" s="237"/>
      <c r="I15" s="238"/>
      <c r="J15" s="239" t="s">
        <v>140</v>
      </c>
      <c r="K15" s="240" t="s">
        <v>108</v>
      </c>
      <c r="L15" s="185">
        <v>0.5</v>
      </c>
      <c r="M15" s="186">
        <v>1</v>
      </c>
      <c r="N15" s="186">
        <v>0.01</v>
      </c>
      <c r="O15" s="241">
        <v>0.95</v>
      </c>
      <c r="P15" s="242"/>
      <c r="Q15" s="243"/>
      <c r="R15" s="243"/>
      <c r="S15" s="240"/>
      <c r="T15" s="803"/>
    </row>
    <row r="16" spans="1:20" s="151" customFormat="1" ht="15" customHeight="1" thickTop="1">
      <c r="A16" s="162" t="s">
        <v>378</v>
      </c>
      <c r="B16" s="163"/>
      <c r="C16" s="164">
        <v>5</v>
      </c>
      <c r="D16" s="165" t="str">
        <f t="shared" si="0"/>
        <v>А</v>
      </c>
      <c r="E16" s="773" t="s">
        <v>168</v>
      </c>
      <c r="F16" s="166" t="s">
        <v>310</v>
      </c>
      <c r="G16" s="167"/>
      <c r="H16" s="167"/>
      <c r="I16" s="168"/>
      <c r="J16" s="169" t="s">
        <v>311</v>
      </c>
      <c r="K16" s="170" t="s">
        <v>12</v>
      </c>
      <c r="L16" s="171">
        <v>0.1</v>
      </c>
      <c r="M16" s="172">
        <v>5</v>
      </c>
      <c r="N16" s="172">
        <v>0.01</v>
      </c>
      <c r="O16" s="764">
        <v>2.8</v>
      </c>
      <c r="P16" s="244"/>
      <c r="Q16" s="245"/>
      <c r="R16" s="245"/>
      <c r="S16" s="246"/>
      <c r="T16" s="802">
        <v>4</v>
      </c>
    </row>
    <row r="17" spans="1:20" s="151" customFormat="1" ht="15" customHeight="1">
      <c r="A17" s="247"/>
      <c r="B17" s="248"/>
      <c r="C17" s="249"/>
      <c r="D17" s="250">
        <f>IF(LEFT(A17,1)="I","А",IF(LEFT(A17,1)="U","В",IF(LEFT(A17,1)="Z","Ом","")))</f>
      </c>
      <c r="E17" s="774"/>
      <c r="F17" s="180" t="s">
        <v>139</v>
      </c>
      <c r="G17" s="181"/>
      <c r="H17" s="181"/>
      <c r="I17" s="182"/>
      <c r="J17" s="183" t="s">
        <v>140</v>
      </c>
      <c r="K17" s="184" t="s">
        <v>108</v>
      </c>
      <c r="L17" s="185">
        <v>0.5</v>
      </c>
      <c r="M17" s="186">
        <v>0.9</v>
      </c>
      <c r="N17" s="186">
        <v>0.01</v>
      </c>
      <c r="O17" s="187">
        <v>0.9</v>
      </c>
      <c r="P17" s="251"/>
      <c r="Q17" s="252"/>
      <c r="R17" s="252"/>
      <c r="S17" s="253"/>
      <c r="T17" s="803"/>
    </row>
    <row r="18" spans="1:20" s="151" customFormat="1" ht="15" customHeight="1">
      <c r="A18" s="247"/>
      <c r="B18" s="248"/>
      <c r="C18" s="249"/>
      <c r="D18" s="250">
        <f>IF(LEFT(A18,1)="I","А",IF(LEFT(A18,1)="U","В",IF(LEFT(A18,1)="Z","Ом","")))</f>
      </c>
      <c r="E18" s="774"/>
      <c r="F18" s="180" t="s">
        <v>313</v>
      </c>
      <c r="G18" s="181"/>
      <c r="H18" s="181"/>
      <c r="I18" s="182"/>
      <c r="J18" s="183" t="s">
        <v>314</v>
      </c>
      <c r="K18" s="254" t="s">
        <v>108</v>
      </c>
      <c r="L18" s="255">
        <v>1</v>
      </c>
      <c r="M18" s="186">
        <v>15</v>
      </c>
      <c r="N18" s="186" t="s">
        <v>108</v>
      </c>
      <c r="O18" s="187">
        <v>4</v>
      </c>
      <c r="P18" s="251"/>
      <c r="Q18" s="252"/>
      <c r="R18" s="252"/>
      <c r="S18" s="253"/>
      <c r="T18" s="803"/>
    </row>
    <row r="19" spans="1:20" s="151" customFormat="1" ht="15" customHeight="1">
      <c r="A19" s="247"/>
      <c r="B19" s="248"/>
      <c r="C19" s="249"/>
      <c r="D19" s="250">
        <f>IF(LEFT(A19,1)="I","А",IF(LEFT(A19,1)="U","В",IF(LEFT(A19,1)="Z","Ом","")))</f>
      </c>
      <c r="E19" s="774"/>
      <c r="F19" s="180" t="s">
        <v>315</v>
      </c>
      <c r="G19" s="181"/>
      <c r="H19" s="181"/>
      <c r="I19" s="182"/>
      <c r="J19" s="183" t="s">
        <v>316</v>
      </c>
      <c r="K19" s="254" t="s">
        <v>108</v>
      </c>
      <c r="L19" s="256">
        <v>1</v>
      </c>
      <c r="M19" s="186">
        <v>7</v>
      </c>
      <c r="N19" s="186" t="s">
        <v>108</v>
      </c>
      <c r="O19" s="187">
        <v>1</v>
      </c>
      <c r="P19" s="251"/>
      <c r="Q19" s="252"/>
      <c r="R19" s="252"/>
      <c r="S19" s="253"/>
      <c r="T19" s="803"/>
    </row>
    <row r="20" spans="1:20" s="151" customFormat="1" ht="15" customHeight="1">
      <c r="A20" s="247"/>
      <c r="B20" s="248"/>
      <c r="C20" s="249"/>
      <c r="D20" s="250">
        <f t="shared" si="0"/>
      </c>
      <c r="E20" s="774"/>
      <c r="F20" s="180" t="s">
        <v>317</v>
      </c>
      <c r="G20" s="181"/>
      <c r="H20" s="181"/>
      <c r="I20" s="182"/>
      <c r="J20" s="183" t="s">
        <v>282</v>
      </c>
      <c r="K20" s="184" t="s">
        <v>131</v>
      </c>
      <c r="L20" s="185">
        <v>0</v>
      </c>
      <c r="M20" s="186">
        <v>200</v>
      </c>
      <c r="N20" s="186">
        <v>0.01</v>
      </c>
      <c r="O20" s="298">
        <v>0</v>
      </c>
      <c r="P20" s="251"/>
      <c r="Q20" s="252"/>
      <c r="R20" s="252"/>
      <c r="S20" s="253"/>
      <c r="T20" s="803"/>
    </row>
    <row r="21" spans="1:20" ht="15" customHeight="1">
      <c r="A21" s="176"/>
      <c r="B21" s="177"/>
      <c r="C21" s="178"/>
      <c r="D21" s="179">
        <f t="shared" si="0"/>
      </c>
      <c r="E21" s="774"/>
      <c r="F21" s="190" t="s">
        <v>154</v>
      </c>
      <c r="G21" s="191"/>
      <c r="H21" s="191"/>
      <c r="I21" s="192"/>
      <c r="J21" s="193" t="s">
        <v>465</v>
      </c>
      <c r="K21" s="193" t="s">
        <v>131</v>
      </c>
      <c r="L21" s="195">
        <v>0</v>
      </c>
      <c r="M21" s="196">
        <v>9999</v>
      </c>
      <c r="N21" s="257">
        <v>0.001</v>
      </c>
      <c r="O21" s="264">
        <v>1.5</v>
      </c>
      <c r="P21" s="198"/>
      <c r="Q21" s="199"/>
      <c r="R21" s="199"/>
      <c r="S21" s="192"/>
      <c r="T21" s="803"/>
    </row>
    <row r="22" spans="1:20" ht="15" customHeight="1" hidden="1">
      <c r="A22" s="176"/>
      <c r="B22" s="177"/>
      <c r="C22" s="178"/>
      <c r="D22" s="179">
        <f t="shared" si="0"/>
      </c>
      <c r="E22" s="774"/>
      <c r="F22" s="258" t="s">
        <v>154</v>
      </c>
      <c r="G22" s="259"/>
      <c r="H22" s="259"/>
      <c r="I22" s="260"/>
      <c r="J22" s="261" t="s">
        <v>227</v>
      </c>
      <c r="K22" s="261" t="s">
        <v>131</v>
      </c>
      <c r="L22" s="195">
        <v>0</v>
      </c>
      <c r="M22" s="262">
        <v>9999</v>
      </c>
      <c r="N22" s="263">
        <v>0.001</v>
      </c>
      <c r="O22" s="264">
        <v>1.5</v>
      </c>
      <c r="P22" s="265"/>
      <c r="Q22" s="266"/>
      <c r="R22" s="266"/>
      <c r="S22" s="260"/>
      <c r="T22" s="189"/>
    </row>
    <row r="23" spans="1:20" ht="30" customHeight="1" hidden="1">
      <c r="A23" s="210"/>
      <c r="B23" s="211"/>
      <c r="C23" s="212"/>
      <c r="D23" s="213"/>
      <c r="E23" s="774"/>
      <c r="F23" s="833" t="s">
        <v>388</v>
      </c>
      <c r="G23" s="834"/>
      <c r="H23" s="834"/>
      <c r="I23" s="835"/>
      <c r="J23" s="224" t="s">
        <v>417</v>
      </c>
      <c r="K23" s="218"/>
      <c r="L23" s="219">
        <v>0</v>
      </c>
      <c r="M23" s="220">
        <v>1</v>
      </c>
      <c r="N23" s="220" t="s">
        <v>108</v>
      </c>
      <c r="O23" s="221">
        <v>0</v>
      </c>
      <c r="P23" s="222"/>
      <c r="Q23" s="223"/>
      <c r="R23" s="223"/>
      <c r="S23" s="216"/>
      <c r="T23" s="189"/>
    </row>
    <row r="24" spans="1:20" ht="15" customHeight="1" hidden="1">
      <c r="A24" s="210"/>
      <c r="B24" s="211"/>
      <c r="C24" s="212"/>
      <c r="D24" s="213"/>
      <c r="E24" s="774"/>
      <c r="F24" s="214" t="s">
        <v>389</v>
      </c>
      <c r="G24" s="215"/>
      <c r="H24" s="215"/>
      <c r="I24" s="216"/>
      <c r="J24" s="217" t="s">
        <v>355</v>
      </c>
      <c r="K24" s="218"/>
      <c r="L24" s="219">
        <v>0</v>
      </c>
      <c r="M24" s="220">
        <v>1</v>
      </c>
      <c r="N24" s="220" t="s">
        <v>108</v>
      </c>
      <c r="O24" s="221">
        <v>0</v>
      </c>
      <c r="P24" s="222"/>
      <c r="Q24" s="223"/>
      <c r="R24" s="223"/>
      <c r="S24" s="216"/>
      <c r="T24" s="189"/>
    </row>
    <row r="25" spans="1:20" ht="15" customHeight="1" hidden="1">
      <c r="A25" s="210"/>
      <c r="B25" s="211"/>
      <c r="C25" s="212"/>
      <c r="D25" s="213"/>
      <c r="E25" s="774"/>
      <c r="F25" s="225" t="s">
        <v>451</v>
      </c>
      <c r="G25" s="226"/>
      <c r="H25" s="226"/>
      <c r="I25" s="227"/>
      <c r="J25" s="228" t="s">
        <v>450</v>
      </c>
      <c r="K25" s="362" t="s">
        <v>108</v>
      </c>
      <c r="L25" s="230">
        <v>0</v>
      </c>
      <c r="M25" s="231">
        <v>1</v>
      </c>
      <c r="N25" s="231" t="s">
        <v>108</v>
      </c>
      <c r="O25" s="232">
        <v>0</v>
      </c>
      <c r="P25" s="233"/>
      <c r="Q25" s="234"/>
      <c r="R25" s="234"/>
      <c r="S25" s="235"/>
      <c r="T25" s="189"/>
    </row>
    <row r="26" spans="1:20" ht="15" customHeight="1">
      <c r="A26" s="210"/>
      <c r="B26" s="211"/>
      <c r="C26" s="212"/>
      <c r="D26" s="213"/>
      <c r="E26" s="774"/>
      <c r="F26" s="267" t="s">
        <v>390</v>
      </c>
      <c r="G26" s="268"/>
      <c r="H26" s="268"/>
      <c r="I26" s="269"/>
      <c r="J26" s="270" t="s">
        <v>354</v>
      </c>
      <c r="K26" s="218"/>
      <c r="L26" s="219">
        <v>0</v>
      </c>
      <c r="M26" s="220">
        <v>1</v>
      </c>
      <c r="N26" s="220" t="s">
        <v>108</v>
      </c>
      <c r="O26" s="221">
        <v>0</v>
      </c>
      <c r="P26" s="271"/>
      <c r="Q26" s="234"/>
      <c r="R26" s="234"/>
      <c r="S26" s="235"/>
      <c r="T26" s="189"/>
    </row>
    <row r="27" spans="1:20" ht="15" customHeight="1" thickBot="1">
      <c r="A27" s="210"/>
      <c r="B27" s="211"/>
      <c r="C27" s="212"/>
      <c r="D27" s="213"/>
      <c r="E27" s="775"/>
      <c r="F27" s="225" t="s">
        <v>391</v>
      </c>
      <c r="G27" s="226"/>
      <c r="H27" s="226"/>
      <c r="I27" s="227"/>
      <c r="J27" s="228" t="s">
        <v>184</v>
      </c>
      <c r="K27" s="229"/>
      <c r="L27" s="219">
        <v>0</v>
      </c>
      <c r="M27" s="220">
        <v>1</v>
      </c>
      <c r="N27" s="220" t="s">
        <v>108</v>
      </c>
      <c r="O27" s="232">
        <v>0</v>
      </c>
      <c r="P27" s="233"/>
      <c r="Q27" s="234"/>
      <c r="R27" s="234"/>
      <c r="S27" s="235"/>
      <c r="T27" s="189"/>
    </row>
    <row r="28" spans="1:20" s="151" customFormat="1" ht="15" customHeight="1" thickTop="1">
      <c r="A28" s="162" t="s">
        <v>378</v>
      </c>
      <c r="B28" s="163"/>
      <c r="C28" s="164">
        <v>5</v>
      </c>
      <c r="D28" s="165" t="str">
        <f aca="true" t="shared" si="1" ref="D28:D34">IF(LEFT(A28,1)="I","А",IF(LEFT(A28,1)="U","В",IF(LEFT(A28,1)="Z","Ом","")))</f>
        <v>А</v>
      </c>
      <c r="E28" s="893" t="s">
        <v>169</v>
      </c>
      <c r="F28" s="166" t="s">
        <v>310</v>
      </c>
      <c r="G28" s="167"/>
      <c r="H28" s="167"/>
      <c r="I28" s="168"/>
      <c r="J28" s="169" t="s">
        <v>311</v>
      </c>
      <c r="K28" s="170" t="s">
        <v>12</v>
      </c>
      <c r="L28" s="171">
        <v>0.1</v>
      </c>
      <c r="M28" s="172">
        <v>5</v>
      </c>
      <c r="N28" s="172">
        <v>0.01</v>
      </c>
      <c r="O28" s="173">
        <v>0.1</v>
      </c>
      <c r="P28" s="244"/>
      <c r="Q28" s="245"/>
      <c r="R28" s="245"/>
      <c r="S28" s="246"/>
      <c r="T28" s="189"/>
    </row>
    <row r="29" spans="1:20" s="151" customFormat="1" ht="15" customHeight="1">
      <c r="A29" s="247"/>
      <c r="B29" s="248"/>
      <c r="C29" s="249"/>
      <c r="D29" s="250">
        <f t="shared" si="1"/>
      </c>
      <c r="E29" s="894"/>
      <c r="F29" s="180" t="s">
        <v>139</v>
      </c>
      <c r="G29" s="181"/>
      <c r="H29" s="181"/>
      <c r="I29" s="182"/>
      <c r="J29" s="183" t="s">
        <v>140</v>
      </c>
      <c r="K29" s="184" t="s">
        <v>108</v>
      </c>
      <c r="L29" s="185">
        <v>0.5</v>
      </c>
      <c r="M29" s="186">
        <v>0.9</v>
      </c>
      <c r="N29" s="186">
        <v>0.01</v>
      </c>
      <c r="O29" s="187">
        <v>0.9</v>
      </c>
      <c r="P29" s="251"/>
      <c r="Q29" s="252"/>
      <c r="R29" s="252"/>
      <c r="S29" s="253"/>
      <c r="T29" s="189"/>
    </row>
    <row r="30" spans="1:20" s="151" customFormat="1" ht="15" customHeight="1">
      <c r="A30" s="247"/>
      <c r="B30" s="248"/>
      <c r="C30" s="249"/>
      <c r="D30" s="250">
        <f t="shared" si="1"/>
      </c>
      <c r="E30" s="894"/>
      <c r="F30" s="180" t="s">
        <v>313</v>
      </c>
      <c r="G30" s="181"/>
      <c r="H30" s="181"/>
      <c r="I30" s="182"/>
      <c r="J30" s="183" t="s">
        <v>314</v>
      </c>
      <c r="K30" s="254" t="s">
        <v>108</v>
      </c>
      <c r="L30" s="255">
        <v>1</v>
      </c>
      <c r="M30" s="186">
        <v>15</v>
      </c>
      <c r="N30" s="186" t="s">
        <v>108</v>
      </c>
      <c r="O30" s="187">
        <v>4</v>
      </c>
      <c r="P30" s="251"/>
      <c r="Q30" s="252"/>
      <c r="R30" s="252"/>
      <c r="S30" s="253"/>
      <c r="T30" s="189"/>
    </row>
    <row r="31" spans="1:20" s="151" customFormat="1" ht="15" customHeight="1">
      <c r="A31" s="247"/>
      <c r="B31" s="248"/>
      <c r="C31" s="249"/>
      <c r="D31" s="250">
        <f t="shared" si="1"/>
      </c>
      <c r="E31" s="894"/>
      <c r="F31" s="180" t="s">
        <v>315</v>
      </c>
      <c r="G31" s="181"/>
      <c r="H31" s="181"/>
      <c r="I31" s="182"/>
      <c r="J31" s="183" t="s">
        <v>316</v>
      </c>
      <c r="K31" s="254" t="s">
        <v>108</v>
      </c>
      <c r="L31" s="256">
        <v>1</v>
      </c>
      <c r="M31" s="186">
        <v>7</v>
      </c>
      <c r="N31" s="186" t="s">
        <v>108</v>
      </c>
      <c r="O31" s="187">
        <v>1</v>
      </c>
      <c r="P31" s="251"/>
      <c r="Q31" s="252"/>
      <c r="R31" s="252"/>
      <c r="S31" s="253"/>
      <c r="T31" s="189"/>
    </row>
    <row r="32" spans="1:20" s="151" customFormat="1" ht="15" customHeight="1">
      <c r="A32" s="247"/>
      <c r="B32" s="248"/>
      <c r="C32" s="249"/>
      <c r="D32" s="250">
        <f t="shared" si="1"/>
      </c>
      <c r="E32" s="894"/>
      <c r="F32" s="180" t="s">
        <v>317</v>
      </c>
      <c r="G32" s="181"/>
      <c r="H32" s="181"/>
      <c r="I32" s="182"/>
      <c r="J32" s="183" t="s">
        <v>282</v>
      </c>
      <c r="K32" s="184" t="s">
        <v>131</v>
      </c>
      <c r="L32" s="185">
        <v>0</v>
      </c>
      <c r="M32" s="186">
        <v>200</v>
      </c>
      <c r="N32" s="186">
        <v>0.01</v>
      </c>
      <c r="O32" s="187">
        <v>0</v>
      </c>
      <c r="P32" s="251"/>
      <c r="Q32" s="252"/>
      <c r="R32" s="252"/>
      <c r="S32" s="253"/>
      <c r="T32" s="189"/>
    </row>
    <row r="33" spans="1:20" ht="15" customHeight="1">
      <c r="A33" s="176"/>
      <c r="B33" s="177"/>
      <c r="C33" s="178"/>
      <c r="D33" s="179">
        <f t="shared" si="1"/>
      </c>
      <c r="E33" s="894"/>
      <c r="F33" s="190" t="s">
        <v>154</v>
      </c>
      <c r="G33" s="191"/>
      <c r="H33" s="191"/>
      <c r="I33" s="192"/>
      <c r="J33" s="193" t="s">
        <v>466</v>
      </c>
      <c r="K33" s="194" t="s">
        <v>131</v>
      </c>
      <c r="L33" s="195">
        <v>0</v>
      </c>
      <c r="M33" s="196">
        <v>9999</v>
      </c>
      <c r="N33" s="196">
        <v>0.001</v>
      </c>
      <c r="O33" s="197">
        <v>1</v>
      </c>
      <c r="P33" s="198"/>
      <c r="Q33" s="199"/>
      <c r="R33" s="199"/>
      <c r="S33" s="192"/>
      <c r="T33" s="189"/>
    </row>
    <row r="34" spans="1:20" ht="15" customHeight="1" hidden="1">
      <c r="A34" s="176"/>
      <c r="B34" s="177"/>
      <c r="C34" s="178"/>
      <c r="D34" s="179">
        <f t="shared" si="1"/>
      </c>
      <c r="E34" s="894"/>
      <c r="F34" s="190" t="s">
        <v>154</v>
      </c>
      <c r="G34" s="191"/>
      <c r="H34" s="191"/>
      <c r="I34" s="192"/>
      <c r="J34" s="193" t="s">
        <v>242</v>
      </c>
      <c r="K34" s="193" t="s">
        <v>131</v>
      </c>
      <c r="L34" s="195">
        <v>0</v>
      </c>
      <c r="M34" s="196">
        <v>9999</v>
      </c>
      <c r="N34" s="257">
        <v>0.001</v>
      </c>
      <c r="O34" s="197">
        <v>1.5</v>
      </c>
      <c r="P34" s="198"/>
      <c r="Q34" s="199"/>
      <c r="R34" s="199"/>
      <c r="S34" s="192"/>
      <c r="T34" s="189"/>
    </row>
    <row r="35" spans="1:20" ht="15" customHeight="1">
      <c r="A35" s="210"/>
      <c r="B35" s="211"/>
      <c r="C35" s="212"/>
      <c r="D35" s="213"/>
      <c r="E35" s="894"/>
      <c r="F35" s="190" t="s">
        <v>188</v>
      </c>
      <c r="G35" s="191"/>
      <c r="H35" s="191"/>
      <c r="I35" s="192"/>
      <c r="J35" s="261" t="s">
        <v>189</v>
      </c>
      <c r="K35" s="272" t="s">
        <v>131</v>
      </c>
      <c r="L35" s="273">
        <v>0</v>
      </c>
      <c r="M35" s="262">
        <v>9999</v>
      </c>
      <c r="N35" s="262">
        <v>0.001</v>
      </c>
      <c r="O35" s="264">
        <v>0.2</v>
      </c>
      <c r="P35" s="274"/>
      <c r="Q35" s="266"/>
      <c r="R35" s="266"/>
      <c r="S35" s="260"/>
      <c r="T35" s="189"/>
    </row>
    <row r="36" spans="1:20" ht="30" customHeight="1" hidden="1">
      <c r="A36" s="275"/>
      <c r="B36" s="178"/>
      <c r="C36" s="276"/>
      <c r="D36" s="277"/>
      <c r="E36" s="894"/>
      <c r="F36" s="833" t="s">
        <v>392</v>
      </c>
      <c r="G36" s="834"/>
      <c r="H36" s="834"/>
      <c r="I36" s="835"/>
      <c r="J36" s="224" t="s">
        <v>416</v>
      </c>
      <c r="K36" s="218" t="s">
        <v>108</v>
      </c>
      <c r="L36" s="219">
        <v>0</v>
      </c>
      <c r="M36" s="220">
        <v>1</v>
      </c>
      <c r="N36" s="220" t="s">
        <v>108</v>
      </c>
      <c r="O36" s="221">
        <v>0</v>
      </c>
      <c r="P36" s="222"/>
      <c r="Q36" s="223"/>
      <c r="R36" s="223"/>
      <c r="S36" s="216"/>
      <c r="T36" s="189"/>
    </row>
    <row r="37" spans="1:20" ht="15" customHeight="1" hidden="1">
      <c r="A37" s="210"/>
      <c r="B37" s="211"/>
      <c r="C37" s="212"/>
      <c r="D37" s="213"/>
      <c r="E37" s="894"/>
      <c r="F37" s="214" t="s">
        <v>393</v>
      </c>
      <c r="G37" s="215"/>
      <c r="H37" s="215"/>
      <c r="I37" s="216"/>
      <c r="J37" s="217" t="s">
        <v>356</v>
      </c>
      <c r="K37" s="218" t="s">
        <v>108</v>
      </c>
      <c r="L37" s="219">
        <v>0</v>
      </c>
      <c r="M37" s="220">
        <v>1</v>
      </c>
      <c r="N37" s="220" t="s">
        <v>108</v>
      </c>
      <c r="O37" s="221">
        <v>0</v>
      </c>
      <c r="P37" s="222"/>
      <c r="Q37" s="223"/>
      <c r="R37" s="223"/>
      <c r="S37" s="216"/>
      <c r="T37" s="189"/>
    </row>
    <row r="38" spans="1:20" ht="15" customHeight="1">
      <c r="A38" s="210"/>
      <c r="B38" s="211"/>
      <c r="C38" s="212"/>
      <c r="D38" s="213"/>
      <c r="E38" s="894"/>
      <c r="F38" s="225" t="s">
        <v>394</v>
      </c>
      <c r="G38" s="278"/>
      <c r="H38" s="278"/>
      <c r="I38" s="279"/>
      <c r="J38" s="280" t="s">
        <v>357</v>
      </c>
      <c r="K38" s="281" t="s">
        <v>108</v>
      </c>
      <c r="L38" s="282">
        <v>0</v>
      </c>
      <c r="M38" s="283">
        <v>1</v>
      </c>
      <c r="N38" s="283" t="s">
        <v>108</v>
      </c>
      <c r="O38" s="284">
        <v>0</v>
      </c>
      <c r="P38" s="285"/>
      <c r="Q38" s="286"/>
      <c r="R38" s="286"/>
      <c r="S38" s="287"/>
      <c r="T38" s="189"/>
    </row>
    <row r="39" spans="1:20" ht="15" customHeight="1" hidden="1">
      <c r="A39" s="210"/>
      <c r="B39" s="211"/>
      <c r="C39" s="212"/>
      <c r="D39" s="213"/>
      <c r="E39" s="894"/>
      <c r="F39" s="267" t="s">
        <v>452</v>
      </c>
      <c r="G39" s="268"/>
      <c r="H39" s="268"/>
      <c r="I39" s="269"/>
      <c r="J39" s="270" t="s">
        <v>453</v>
      </c>
      <c r="K39" s="681" t="s">
        <v>108</v>
      </c>
      <c r="L39" s="219">
        <v>0</v>
      </c>
      <c r="M39" s="220">
        <v>1</v>
      </c>
      <c r="N39" s="220" t="s">
        <v>108</v>
      </c>
      <c r="O39" s="221">
        <v>0</v>
      </c>
      <c r="P39" s="222"/>
      <c r="Q39" s="223"/>
      <c r="R39" s="223"/>
      <c r="S39" s="216"/>
      <c r="T39" s="189"/>
    </row>
    <row r="40" spans="1:20" ht="15" customHeight="1" thickBot="1">
      <c r="A40" s="210"/>
      <c r="B40" s="211"/>
      <c r="C40" s="212"/>
      <c r="D40" s="213"/>
      <c r="E40" s="894"/>
      <c r="F40" s="267" t="s">
        <v>395</v>
      </c>
      <c r="G40" s="268"/>
      <c r="H40" s="268"/>
      <c r="I40" s="269"/>
      <c r="J40" s="270" t="s">
        <v>243</v>
      </c>
      <c r="K40" s="218" t="s">
        <v>108</v>
      </c>
      <c r="L40" s="219">
        <v>0</v>
      </c>
      <c r="M40" s="220">
        <v>1</v>
      </c>
      <c r="N40" s="220" t="s">
        <v>108</v>
      </c>
      <c r="O40" s="221">
        <v>0</v>
      </c>
      <c r="P40" s="222"/>
      <c r="Q40" s="223"/>
      <c r="R40" s="223"/>
      <c r="S40" s="216"/>
      <c r="T40" s="189"/>
    </row>
    <row r="41" spans="1:20" ht="15" customHeight="1" hidden="1" thickBot="1">
      <c r="A41" s="210"/>
      <c r="B41" s="211"/>
      <c r="C41" s="212"/>
      <c r="D41" s="213"/>
      <c r="E41" s="775"/>
      <c r="F41" s="225" t="s">
        <v>396</v>
      </c>
      <c r="G41" s="278"/>
      <c r="H41" s="278"/>
      <c r="I41" s="279"/>
      <c r="J41" s="280" t="s">
        <v>307</v>
      </c>
      <c r="K41" s="281" t="s">
        <v>108</v>
      </c>
      <c r="L41" s="288">
        <v>0</v>
      </c>
      <c r="M41" s="289">
        <v>1</v>
      </c>
      <c r="N41" s="289" t="s">
        <v>108</v>
      </c>
      <c r="O41" s="284">
        <v>0</v>
      </c>
      <c r="P41" s="285"/>
      <c r="Q41" s="286"/>
      <c r="R41" s="286"/>
      <c r="S41" s="287"/>
      <c r="T41" s="189"/>
    </row>
    <row r="42" spans="1:20" ht="15" customHeight="1" hidden="1" thickTop="1">
      <c r="A42" s="162" t="s">
        <v>378</v>
      </c>
      <c r="B42" s="163"/>
      <c r="C42" s="164">
        <v>5</v>
      </c>
      <c r="D42" s="165" t="str">
        <f>IF(LEFT(A42,1)="I","А",IF(LEFT(A42,1)="U","В",IF(LEFT(A42,1)="Z","Ом","")))</f>
        <v>А</v>
      </c>
      <c r="E42" s="773" t="s">
        <v>220</v>
      </c>
      <c r="F42" s="166" t="s">
        <v>138</v>
      </c>
      <c r="G42" s="167"/>
      <c r="H42" s="167"/>
      <c r="I42" s="168"/>
      <c r="J42" s="169" t="s">
        <v>144</v>
      </c>
      <c r="K42" s="170" t="s">
        <v>54</v>
      </c>
      <c r="L42" s="171">
        <v>0.25</v>
      </c>
      <c r="M42" s="172">
        <v>200</v>
      </c>
      <c r="N42" s="172">
        <v>0.001</v>
      </c>
      <c r="O42" s="173">
        <v>0.5</v>
      </c>
      <c r="P42" s="174"/>
      <c r="Q42" s="172"/>
      <c r="R42" s="172"/>
      <c r="S42" s="175"/>
      <c r="T42" s="802">
        <v>4</v>
      </c>
    </row>
    <row r="43" spans="1:20" ht="15" customHeight="1" hidden="1">
      <c r="A43" s="176" t="s">
        <v>379</v>
      </c>
      <c r="B43" s="177"/>
      <c r="C43" s="290">
        <v>57.74</v>
      </c>
      <c r="D43" s="179" t="s">
        <v>130</v>
      </c>
      <c r="E43" s="774"/>
      <c r="F43" s="180" t="s">
        <v>139</v>
      </c>
      <c r="G43" s="181"/>
      <c r="H43" s="181"/>
      <c r="I43" s="182"/>
      <c r="J43" s="183" t="s">
        <v>140</v>
      </c>
      <c r="K43" s="184" t="s">
        <v>108</v>
      </c>
      <c r="L43" s="185">
        <v>0.5</v>
      </c>
      <c r="M43" s="186">
        <v>1</v>
      </c>
      <c r="N43" s="186">
        <v>0.01</v>
      </c>
      <c r="O43" s="187">
        <v>0.95</v>
      </c>
      <c r="P43" s="188"/>
      <c r="Q43" s="186"/>
      <c r="R43" s="186"/>
      <c r="S43" s="184"/>
      <c r="T43" s="803"/>
    </row>
    <row r="44" spans="1:20" ht="15" customHeight="1" hidden="1">
      <c r="A44" s="176"/>
      <c r="B44" s="177"/>
      <c r="C44" s="290"/>
      <c r="D44" s="179">
        <f>IF(LEFT(A44,1)="I","А",IF(LEFT(A44,1)="U","В",IF(LEFT(A44,1)="Z","Ом","")))</f>
      </c>
      <c r="E44" s="774"/>
      <c r="F44" s="291" t="s">
        <v>172</v>
      </c>
      <c r="G44" s="292"/>
      <c r="H44" s="292"/>
      <c r="I44" s="293"/>
      <c r="J44" s="294" t="s">
        <v>304</v>
      </c>
      <c r="K44" s="295" t="s">
        <v>130</v>
      </c>
      <c r="L44" s="296">
        <v>0.58</v>
      </c>
      <c r="M44" s="297">
        <v>11.55</v>
      </c>
      <c r="N44" s="297">
        <v>0.01</v>
      </c>
      <c r="O44" s="298">
        <v>3</v>
      </c>
      <c r="P44" s="299"/>
      <c r="Q44" s="297"/>
      <c r="R44" s="297"/>
      <c r="S44" s="295"/>
      <c r="T44" s="803"/>
    </row>
    <row r="45" spans="1:20" ht="15" customHeight="1" hidden="1">
      <c r="A45" s="176"/>
      <c r="B45" s="177"/>
      <c r="C45" s="290"/>
      <c r="D45" s="179"/>
      <c r="E45" s="774"/>
      <c r="F45" s="180" t="s">
        <v>367</v>
      </c>
      <c r="G45" s="181"/>
      <c r="H45" s="181"/>
      <c r="I45" s="182"/>
      <c r="J45" s="183" t="s">
        <v>368</v>
      </c>
      <c r="K45" s="184" t="s">
        <v>108</v>
      </c>
      <c r="L45" s="185">
        <v>0.5</v>
      </c>
      <c r="M45" s="186">
        <v>1</v>
      </c>
      <c r="N45" s="186">
        <v>0.01</v>
      </c>
      <c r="O45" s="187">
        <v>0.95</v>
      </c>
      <c r="P45" s="299"/>
      <c r="Q45" s="297"/>
      <c r="R45" s="297"/>
      <c r="S45" s="295"/>
      <c r="T45" s="803"/>
    </row>
    <row r="46" spans="1:20" ht="15" customHeight="1" hidden="1">
      <c r="A46" s="176"/>
      <c r="B46" s="177"/>
      <c r="C46" s="290"/>
      <c r="D46" s="179">
        <f>IF(LEFT(A46,1)="I","А",IF(LEFT(A46,1)="U","В",IF(LEFT(A46,1)="Z","Ом","")))</f>
      </c>
      <c r="E46" s="774"/>
      <c r="F46" s="291" t="s">
        <v>173</v>
      </c>
      <c r="G46" s="292"/>
      <c r="H46" s="292"/>
      <c r="I46" s="293"/>
      <c r="J46" s="294" t="s">
        <v>176</v>
      </c>
      <c r="K46" s="295" t="s">
        <v>413</v>
      </c>
      <c r="L46" s="296">
        <v>0</v>
      </c>
      <c r="M46" s="297">
        <v>359.9</v>
      </c>
      <c r="N46" s="297">
        <v>0.1</v>
      </c>
      <c r="O46" s="298">
        <v>225</v>
      </c>
      <c r="P46" s="299"/>
      <c r="Q46" s="297"/>
      <c r="R46" s="297"/>
      <c r="S46" s="295"/>
      <c r="T46" s="803"/>
    </row>
    <row r="47" spans="1:20" ht="15" customHeight="1" hidden="1" thickBot="1">
      <c r="A47" s="300"/>
      <c r="B47" s="301"/>
      <c r="C47" s="302"/>
      <c r="D47" s="303">
        <f>IF(LEFT(A47,1)="I","А",IF(LEFT(A47,1)="U","В",IF(LEFT(A47,1)="Z","Ом","")))</f>
      </c>
      <c r="E47" s="775"/>
      <c r="F47" s="304" t="s">
        <v>174</v>
      </c>
      <c r="G47" s="305"/>
      <c r="H47" s="305"/>
      <c r="I47" s="306"/>
      <c r="J47" s="307" t="s">
        <v>175</v>
      </c>
      <c r="K47" s="308" t="s">
        <v>413</v>
      </c>
      <c r="L47" s="309">
        <v>0</v>
      </c>
      <c r="M47" s="310">
        <v>359.9</v>
      </c>
      <c r="N47" s="310">
        <v>0.1</v>
      </c>
      <c r="O47" s="311">
        <v>45</v>
      </c>
      <c r="P47" s="312"/>
      <c r="Q47" s="310"/>
      <c r="R47" s="310"/>
      <c r="S47" s="313"/>
      <c r="T47" s="803"/>
    </row>
    <row r="48" spans="1:20" ht="15" customHeight="1" hidden="1" thickTop="1">
      <c r="A48" s="162" t="s">
        <v>379</v>
      </c>
      <c r="B48" s="163"/>
      <c r="C48" s="164">
        <v>57.74</v>
      </c>
      <c r="D48" s="165" t="s">
        <v>130</v>
      </c>
      <c r="E48" s="773" t="s">
        <v>171</v>
      </c>
      <c r="F48" s="166" t="s">
        <v>142</v>
      </c>
      <c r="G48" s="167"/>
      <c r="H48" s="167"/>
      <c r="I48" s="168"/>
      <c r="J48" s="169" t="s">
        <v>145</v>
      </c>
      <c r="K48" s="170" t="s">
        <v>130</v>
      </c>
      <c r="L48" s="171">
        <v>0.3</v>
      </c>
      <c r="M48" s="172">
        <v>264</v>
      </c>
      <c r="N48" s="172">
        <v>0.01</v>
      </c>
      <c r="O48" s="173">
        <v>60</v>
      </c>
      <c r="P48" s="174"/>
      <c r="Q48" s="172"/>
      <c r="R48" s="172"/>
      <c r="S48" s="175"/>
      <c r="T48" s="802">
        <v>4</v>
      </c>
    </row>
    <row r="49" spans="1:20" ht="15" customHeight="1" hidden="1" thickBot="1">
      <c r="A49" s="176"/>
      <c r="B49" s="177"/>
      <c r="C49" s="178"/>
      <c r="D49" s="179">
        <f>IF(LEFT(A49,1)="I","А",IF(LEFT(A49,1)="U","В",IF(LEFT(A49,1)="Z","Ом","")))</f>
      </c>
      <c r="E49" s="774"/>
      <c r="F49" s="236" t="s">
        <v>139</v>
      </c>
      <c r="G49" s="237"/>
      <c r="H49" s="237"/>
      <c r="I49" s="238"/>
      <c r="J49" s="239" t="s">
        <v>140</v>
      </c>
      <c r="K49" s="240" t="s">
        <v>108</v>
      </c>
      <c r="L49" s="314">
        <v>1</v>
      </c>
      <c r="M49" s="243">
        <v>1.5</v>
      </c>
      <c r="N49" s="243">
        <v>0.01</v>
      </c>
      <c r="O49" s="241">
        <v>1.05</v>
      </c>
      <c r="P49" s="242"/>
      <c r="Q49" s="243"/>
      <c r="R49" s="243"/>
      <c r="S49" s="240"/>
      <c r="T49" s="803"/>
    </row>
    <row r="50" spans="1:20" ht="15" customHeight="1" hidden="1" thickTop="1">
      <c r="A50" s="162" t="s">
        <v>380</v>
      </c>
      <c r="B50" s="163"/>
      <c r="C50" s="164">
        <v>57.74</v>
      </c>
      <c r="D50" s="165" t="s">
        <v>130</v>
      </c>
      <c r="E50" s="773" t="s">
        <v>256</v>
      </c>
      <c r="F50" s="166" t="s">
        <v>142</v>
      </c>
      <c r="G50" s="167"/>
      <c r="H50" s="167"/>
      <c r="I50" s="168"/>
      <c r="J50" s="169" t="s">
        <v>145</v>
      </c>
      <c r="K50" s="170" t="s">
        <v>130</v>
      </c>
      <c r="L50" s="171">
        <v>0.3</v>
      </c>
      <c r="M50" s="172">
        <v>264</v>
      </c>
      <c r="N50" s="172">
        <v>0.01</v>
      </c>
      <c r="O50" s="173">
        <v>10</v>
      </c>
      <c r="P50" s="174"/>
      <c r="Q50" s="172"/>
      <c r="R50" s="172"/>
      <c r="S50" s="175"/>
      <c r="T50" s="802">
        <v>4</v>
      </c>
    </row>
    <row r="51" spans="1:20" ht="15" customHeight="1" hidden="1" thickBot="1">
      <c r="A51" s="300"/>
      <c r="B51" s="301"/>
      <c r="C51" s="315"/>
      <c r="D51" s="303">
        <f>IF(LEFT(A51,1)="I","А",IF(LEFT(A51,1)="U","В",IF(LEFT(A51,1)="Z","Ом","")))</f>
      </c>
      <c r="E51" s="775"/>
      <c r="F51" s="316" t="s">
        <v>139</v>
      </c>
      <c r="G51" s="317"/>
      <c r="H51" s="317"/>
      <c r="I51" s="318"/>
      <c r="J51" s="319" t="s">
        <v>140</v>
      </c>
      <c r="K51" s="308" t="s">
        <v>108</v>
      </c>
      <c r="L51" s="320">
        <v>0.5</v>
      </c>
      <c r="M51" s="321">
        <v>1</v>
      </c>
      <c r="N51" s="321">
        <v>0.01</v>
      </c>
      <c r="O51" s="322">
        <v>0.95</v>
      </c>
      <c r="P51" s="323"/>
      <c r="Q51" s="321"/>
      <c r="R51" s="321"/>
      <c r="S51" s="308"/>
      <c r="T51" s="803"/>
    </row>
    <row r="52" spans="1:20" ht="15" customHeight="1" hidden="1" thickTop="1">
      <c r="A52" s="162" t="s">
        <v>379</v>
      </c>
      <c r="B52" s="163"/>
      <c r="C52" s="164">
        <v>57.74</v>
      </c>
      <c r="D52" s="165" t="s">
        <v>130</v>
      </c>
      <c r="E52" s="773" t="s">
        <v>255</v>
      </c>
      <c r="F52" s="166" t="s">
        <v>142</v>
      </c>
      <c r="G52" s="167"/>
      <c r="H52" s="167"/>
      <c r="I52" s="168"/>
      <c r="J52" s="169" t="s">
        <v>145</v>
      </c>
      <c r="K52" s="170" t="s">
        <v>130</v>
      </c>
      <c r="L52" s="171">
        <v>0.3</v>
      </c>
      <c r="M52" s="172">
        <v>264</v>
      </c>
      <c r="N52" s="172">
        <v>0.01</v>
      </c>
      <c r="O52" s="173">
        <v>10</v>
      </c>
      <c r="P52" s="174"/>
      <c r="Q52" s="172"/>
      <c r="R52" s="172"/>
      <c r="S52" s="175"/>
      <c r="T52" s="802">
        <v>4</v>
      </c>
    </row>
    <row r="53" spans="1:20" ht="15" customHeight="1" hidden="1" thickBot="1">
      <c r="A53" s="176"/>
      <c r="B53" s="177"/>
      <c r="C53" s="178"/>
      <c r="D53" s="324">
        <f>IF(LEFT(A53,1)="I","А",IF(LEFT(A53,1)="U","В",IF(LEFT(A53,1)="Z","Ом","")))</f>
      </c>
      <c r="E53" s="774"/>
      <c r="F53" s="236" t="s">
        <v>139</v>
      </c>
      <c r="G53" s="237"/>
      <c r="H53" s="237"/>
      <c r="I53" s="238"/>
      <c r="J53" s="239" t="s">
        <v>140</v>
      </c>
      <c r="K53" s="240" t="s">
        <v>108</v>
      </c>
      <c r="L53" s="314">
        <v>0.5</v>
      </c>
      <c r="M53" s="243">
        <v>1</v>
      </c>
      <c r="N53" s="243">
        <v>0.01</v>
      </c>
      <c r="O53" s="241">
        <v>0.95</v>
      </c>
      <c r="P53" s="242"/>
      <c r="Q53" s="243"/>
      <c r="R53" s="243"/>
      <c r="S53" s="240"/>
      <c r="T53" s="803"/>
    </row>
    <row r="54" spans="1:20" ht="15" customHeight="1" hidden="1" thickTop="1">
      <c r="A54" s="325" t="s">
        <v>325</v>
      </c>
      <c r="B54" s="326"/>
      <c r="C54" s="327">
        <v>33.33</v>
      </c>
      <c r="D54" s="328" t="str">
        <f>IF(LEFT(A54,1)="I","А",IF(LEFT(A54,1)="U","В",IF(LEFT(A54,1)="Z","Ом","")))</f>
        <v>В</v>
      </c>
      <c r="E54" s="779" t="s">
        <v>326</v>
      </c>
      <c r="F54" s="166" t="s">
        <v>142</v>
      </c>
      <c r="G54" s="167"/>
      <c r="H54" s="167"/>
      <c r="I54" s="168"/>
      <c r="J54" s="329" t="s">
        <v>381</v>
      </c>
      <c r="K54" s="330" t="s">
        <v>130</v>
      </c>
      <c r="L54" s="331">
        <v>1</v>
      </c>
      <c r="M54" s="332">
        <v>100</v>
      </c>
      <c r="N54" s="332">
        <v>0.01</v>
      </c>
      <c r="O54" s="173">
        <v>10</v>
      </c>
      <c r="P54" s="174"/>
      <c r="Q54" s="172"/>
      <c r="R54" s="333"/>
      <c r="S54" s="334"/>
      <c r="T54" s="815">
        <v>1</v>
      </c>
    </row>
    <row r="55" spans="1:20" ht="15" customHeight="1" hidden="1">
      <c r="A55" s="176" t="s">
        <v>379</v>
      </c>
      <c r="B55" s="276"/>
      <c r="C55" s="290">
        <v>57.74</v>
      </c>
      <c r="D55" s="179" t="s">
        <v>130</v>
      </c>
      <c r="E55" s="780"/>
      <c r="F55" s="180" t="s">
        <v>139</v>
      </c>
      <c r="G55" s="181"/>
      <c r="H55" s="181"/>
      <c r="I55" s="182"/>
      <c r="J55" s="183" t="s">
        <v>143</v>
      </c>
      <c r="K55" s="335" t="s">
        <v>108</v>
      </c>
      <c r="L55" s="336">
        <v>0.5</v>
      </c>
      <c r="M55" s="337">
        <v>1</v>
      </c>
      <c r="N55" s="337">
        <v>0.01</v>
      </c>
      <c r="O55" s="187">
        <v>0.95</v>
      </c>
      <c r="P55" s="188"/>
      <c r="Q55" s="186"/>
      <c r="R55" s="254"/>
      <c r="S55" s="338"/>
      <c r="T55" s="816"/>
    </row>
    <row r="56" spans="1:20" ht="15" customHeight="1" hidden="1" thickBot="1">
      <c r="A56" s="340"/>
      <c r="B56" s="301"/>
      <c r="C56" s="315"/>
      <c r="D56" s="303">
        <f>IF(LEFT(A56,1)="I","А",IF(LEFT(A56,1)="U","В",IF(LEFT(A56,1)="Z","Ом","")))</f>
      </c>
      <c r="E56" s="781"/>
      <c r="F56" s="341" t="s">
        <v>329</v>
      </c>
      <c r="G56" s="342"/>
      <c r="H56" s="342"/>
      <c r="I56" s="343"/>
      <c r="J56" s="344" t="s">
        <v>328</v>
      </c>
      <c r="K56" s="345" t="s">
        <v>131</v>
      </c>
      <c r="L56" s="346">
        <v>0</v>
      </c>
      <c r="M56" s="347">
        <v>9999</v>
      </c>
      <c r="N56" s="347">
        <v>0.001</v>
      </c>
      <c r="O56" s="348">
        <v>0.5</v>
      </c>
      <c r="P56" s="349"/>
      <c r="Q56" s="350"/>
      <c r="R56" s="350"/>
      <c r="S56" s="343"/>
      <c r="T56" s="189"/>
    </row>
    <row r="57" spans="1:20" ht="15" customHeight="1" hidden="1" thickTop="1">
      <c r="A57" s="325" t="s">
        <v>305</v>
      </c>
      <c r="B57" s="351"/>
      <c r="C57" s="352">
        <v>33.33</v>
      </c>
      <c r="D57" s="328" t="str">
        <f>IF(LEFT(A57,1)="I","А",IF(LEFT(A57,1)="U","В",IF(LEFT(A57,1)="Z","Ом","")))</f>
        <v>В</v>
      </c>
      <c r="E57" s="779" t="s">
        <v>327</v>
      </c>
      <c r="F57" s="166" t="s">
        <v>142</v>
      </c>
      <c r="G57" s="167"/>
      <c r="H57" s="167"/>
      <c r="I57" s="168"/>
      <c r="J57" s="329" t="s">
        <v>381</v>
      </c>
      <c r="K57" s="330" t="s">
        <v>130</v>
      </c>
      <c r="L57" s="331">
        <v>1</v>
      </c>
      <c r="M57" s="332">
        <v>100</v>
      </c>
      <c r="N57" s="332">
        <v>0.01</v>
      </c>
      <c r="O57" s="173">
        <v>10</v>
      </c>
      <c r="P57" s="174"/>
      <c r="Q57" s="172"/>
      <c r="R57" s="333"/>
      <c r="S57" s="334"/>
      <c r="T57" s="815">
        <v>1</v>
      </c>
    </row>
    <row r="58" spans="1:20" ht="15" customHeight="1" hidden="1">
      <c r="A58" s="176" t="s">
        <v>380</v>
      </c>
      <c r="B58" s="276"/>
      <c r="C58" s="290">
        <v>57.74</v>
      </c>
      <c r="D58" s="179" t="s">
        <v>130</v>
      </c>
      <c r="E58" s="780"/>
      <c r="F58" s="180" t="s">
        <v>139</v>
      </c>
      <c r="G58" s="181"/>
      <c r="H58" s="181"/>
      <c r="I58" s="182"/>
      <c r="J58" s="183" t="s">
        <v>143</v>
      </c>
      <c r="K58" s="335" t="s">
        <v>108</v>
      </c>
      <c r="L58" s="336">
        <v>0.5</v>
      </c>
      <c r="M58" s="337">
        <v>1</v>
      </c>
      <c r="N58" s="337">
        <v>0.01</v>
      </c>
      <c r="O58" s="187">
        <v>0.95</v>
      </c>
      <c r="P58" s="188"/>
      <c r="Q58" s="186"/>
      <c r="R58" s="254"/>
      <c r="S58" s="338"/>
      <c r="T58" s="816"/>
    </row>
    <row r="59" spans="1:20" ht="15" customHeight="1" hidden="1" thickBot="1">
      <c r="A59" s="340"/>
      <c r="B59" s="301"/>
      <c r="C59" s="315"/>
      <c r="D59" s="303">
        <f>IF(LEFT(A59,1)="I","А",IF(LEFT(A59,1)="U","В",IF(LEFT(A59,1)="Z","Ом","")))</f>
      </c>
      <c r="E59" s="781"/>
      <c r="F59" s="341" t="s">
        <v>329</v>
      </c>
      <c r="G59" s="342"/>
      <c r="H59" s="342"/>
      <c r="I59" s="343"/>
      <c r="J59" s="344" t="s">
        <v>330</v>
      </c>
      <c r="K59" s="345" t="s">
        <v>131</v>
      </c>
      <c r="L59" s="346">
        <v>0</v>
      </c>
      <c r="M59" s="347">
        <v>9999</v>
      </c>
      <c r="N59" s="347">
        <v>0.001</v>
      </c>
      <c r="O59" s="348">
        <v>0.1</v>
      </c>
      <c r="P59" s="349"/>
      <c r="Q59" s="350"/>
      <c r="R59" s="350"/>
      <c r="S59" s="343"/>
      <c r="T59" s="189"/>
    </row>
    <row r="60" spans="1:20" ht="15" customHeight="1" hidden="1" thickTop="1">
      <c r="A60" s="162" t="s">
        <v>305</v>
      </c>
      <c r="B60" s="163"/>
      <c r="C60" s="164">
        <v>33.33</v>
      </c>
      <c r="D60" s="165" t="s">
        <v>130</v>
      </c>
      <c r="E60" s="779" t="s">
        <v>182</v>
      </c>
      <c r="F60" s="886" t="s">
        <v>374</v>
      </c>
      <c r="G60" s="887"/>
      <c r="H60" s="869" t="s">
        <v>142</v>
      </c>
      <c r="I60" s="870"/>
      <c r="J60" s="169" t="s">
        <v>145</v>
      </c>
      <c r="K60" s="170" t="s">
        <v>130</v>
      </c>
      <c r="L60" s="171">
        <v>0.3</v>
      </c>
      <c r="M60" s="172">
        <v>264</v>
      </c>
      <c r="N60" s="172">
        <v>0.01</v>
      </c>
      <c r="O60" s="173">
        <v>30</v>
      </c>
      <c r="P60" s="174"/>
      <c r="Q60" s="172"/>
      <c r="R60" s="172"/>
      <c r="S60" s="175"/>
      <c r="T60" s="802">
        <v>4</v>
      </c>
    </row>
    <row r="61" spans="1:20" ht="15" customHeight="1" hidden="1">
      <c r="A61" s="353"/>
      <c r="B61" s="354"/>
      <c r="C61" s="355"/>
      <c r="D61" s="324">
        <f>IF(LEFT(A61,1)="I","А",IF(LEFT(A61,1)="U","В",IF(LEFT(A61,1)="Z","Ом","")))</f>
      </c>
      <c r="E61" s="780"/>
      <c r="F61" s="888"/>
      <c r="G61" s="889"/>
      <c r="H61" s="844" t="s">
        <v>139</v>
      </c>
      <c r="I61" s="845"/>
      <c r="J61" s="294" t="s">
        <v>140</v>
      </c>
      <c r="K61" s="295" t="s">
        <v>108</v>
      </c>
      <c r="L61" s="296">
        <v>0.5</v>
      </c>
      <c r="M61" s="297">
        <v>1</v>
      </c>
      <c r="N61" s="297">
        <v>0.01</v>
      </c>
      <c r="O61" s="298">
        <v>0.95</v>
      </c>
      <c r="P61" s="299"/>
      <c r="Q61" s="297"/>
      <c r="R61" s="297"/>
      <c r="S61" s="295"/>
      <c r="T61" s="803"/>
    </row>
    <row r="62" spans="1:20" ht="15" customHeight="1" hidden="1" thickBot="1">
      <c r="A62" s="356"/>
      <c r="B62" s="354"/>
      <c r="C62" s="355"/>
      <c r="D62" s="324">
        <f>IF(LEFT(A62,1)="I","А",IF(LEFT(A62,1)="U","В",IF(LEFT(A62,1)="Z","Ом","")))</f>
      </c>
      <c r="E62" s="780"/>
      <c r="F62" s="357" t="s">
        <v>333</v>
      </c>
      <c r="G62" s="358"/>
      <c r="H62" s="191"/>
      <c r="I62" s="192"/>
      <c r="J62" s="193" t="s">
        <v>332</v>
      </c>
      <c r="K62" s="194" t="s">
        <v>131</v>
      </c>
      <c r="L62" s="195">
        <v>0</v>
      </c>
      <c r="M62" s="196">
        <v>9999</v>
      </c>
      <c r="N62" s="196">
        <v>0.001</v>
      </c>
      <c r="O62" s="197">
        <v>0.03</v>
      </c>
      <c r="P62" s="198"/>
      <c r="Q62" s="199"/>
      <c r="R62" s="199"/>
      <c r="S62" s="192"/>
      <c r="T62" s="189"/>
    </row>
    <row r="63" spans="1:20" ht="15" customHeight="1" hidden="1" thickTop="1">
      <c r="A63" s="162" t="s">
        <v>380</v>
      </c>
      <c r="B63" s="163"/>
      <c r="C63" s="164">
        <v>57.74</v>
      </c>
      <c r="D63" s="165" t="s">
        <v>130</v>
      </c>
      <c r="E63" s="780"/>
      <c r="F63" s="864" t="s">
        <v>375</v>
      </c>
      <c r="G63" s="865"/>
      <c r="H63" s="842" t="s">
        <v>142</v>
      </c>
      <c r="I63" s="843"/>
      <c r="J63" s="169" t="s">
        <v>145</v>
      </c>
      <c r="K63" s="170" t="s">
        <v>130</v>
      </c>
      <c r="L63" s="171">
        <v>0.3</v>
      </c>
      <c r="M63" s="172">
        <v>264</v>
      </c>
      <c r="N63" s="172">
        <v>0.01</v>
      </c>
      <c r="O63" s="173">
        <v>30</v>
      </c>
      <c r="P63" s="174"/>
      <c r="Q63" s="172"/>
      <c r="R63" s="172"/>
      <c r="S63" s="175"/>
      <c r="T63" s="802">
        <v>4</v>
      </c>
    </row>
    <row r="64" spans="1:20" ht="15" customHeight="1" hidden="1" thickBot="1">
      <c r="A64" s="300"/>
      <c r="B64" s="301"/>
      <c r="C64" s="315"/>
      <c r="D64" s="303">
        <f>IF(LEFT(A64,1)="I","А",IF(LEFT(A64,1)="U","В",IF(LEFT(A64,1)="Z","Ом","")))</f>
      </c>
      <c r="E64" s="780"/>
      <c r="F64" s="866"/>
      <c r="G64" s="867"/>
      <c r="H64" s="840" t="s">
        <v>139</v>
      </c>
      <c r="I64" s="841"/>
      <c r="J64" s="319" t="s">
        <v>140</v>
      </c>
      <c r="K64" s="308" t="s">
        <v>108</v>
      </c>
      <c r="L64" s="320">
        <v>0.5</v>
      </c>
      <c r="M64" s="321">
        <v>1</v>
      </c>
      <c r="N64" s="321">
        <v>0.01</v>
      </c>
      <c r="O64" s="322">
        <v>0.95</v>
      </c>
      <c r="P64" s="323"/>
      <c r="Q64" s="321"/>
      <c r="R64" s="321"/>
      <c r="S64" s="308"/>
      <c r="T64" s="803"/>
    </row>
    <row r="65" spans="1:20" ht="15" customHeight="1" hidden="1" thickTop="1">
      <c r="A65" s="325" t="s">
        <v>325</v>
      </c>
      <c r="B65" s="326"/>
      <c r="C65" s="327">
        <v>33.33</v>
      </c>
      <c r="D65" s="328" t="str">
        <f>IF(LEFT(A65,1)="I","А",IF(LEFT(A65,1)="U","В",IF(LEFT(A65,1)="Z","Ом","")))</f>
        <v>В</v>
      </c>
      <c r="E65" s="780"/>
      <c r="F65" s="864" t="s">
        <v>377</v>
      </c>
      <c r="G65" s="865"/>
      <c r="H65" s="842" t="s">
        <v>142</v>
      </c>
      <c r="I65" s="843"/>
      <c r="J65" s="169" t="s">
        <v>145</v>
      </c>
      <c r="K65" s="170" t="s">
        <v>130</v>
      </c>
      <c r="L65" s="171">
        <v>0.3</v>
      </c>
      <c r="M65" s="172">
        <v>264</v>
      </c>
      <c r="N65" s="172">
        <v>0.01</v>
      </c>
      <c r="O65" s="173">
        <v>20</v>
      </c>
      <c r="P65" s="174"/>
      <c r="Q65" s="172"/>
      <c r="R65" s="172"/>
      <c r="S65" s="175"/>
      <c r="T65" s="802">
        <v>4</v>
      </c>
    </row>
    <row r="66" spans="1:20" ht="15" customHeight="1" hidden="1" thickBot="1">
      <c r="A66" s="300"/>
      <c r="B66" s="301"/>
      <c r="C66" s="315"/>
      <c r="D66" s="303">
        <f>IF(LEFT(A66,1)="I","А",IF(LEFT(A66,1)="U","В",IF(LEFT(A66,1)="Z","Ом","")))</f>
      </c>
      <c r="E66" s="780"/>
      <c r="F66" s="866"/>
      <c r="G66" s="867"/>
      <c r="H66" s="840" t="s">
        <v>139</v>
      </c>
      <c r="I66" s="841"/>
      <c r="J66" s="319" t="s">
        <v>140</v>
      </c>
      <c r="K66" s="308" t="s">
        <v>108</v>
      </c>
      <c r="L66" s="320">
        <v>0.5</v>
      </c>
      <c r="M66" s="321">
        <v>1</v>
      </c>
      <c r="N66" s="321">
        <v>0.01</v>
      </c>
      <c r="O66" s="322">
        <v>0.95</v>
      </c>
      <c r="P66" s="323"/>
      <c r="Q66" s="321"/>
      <c r="R66" s="321"/>
      <c r="S66" s="308"/>
      <c r="T66" s="803"/>
    </row>
    <row r="67" spans="1:20" ht="15" customHeight="1" thickTop="1">
      <c r="A67" s="210" t="s">
        <v>306</v>
      </c>
      <c r="B67" s="359"/>
      <c r="C67" s="360">
        <v>0.2</v>
      </c>
      <c r="D67" s="213" t="s">
        <v>54</v>
      </c>
      <c r="E67" s="780"/>
      <c r="F67" s="864" t="s">
        <v>376</v>
      </c>
      <c r="G67" s="865"/>
      <c r="H67" s="869" t="s">
        <v>138</v>
      </c>
      <c r="I67" s="870"/>
      <c r="J67" s="361" t="s">
        <v>144</v>
      </c>
      <c r="K67" s="362" t="s">
        <v>54</v>
      </c>
      <c r="L67" s="363">
        <v>0.008</v>
      </c>
      <c r="M67" s="364">
        <v>6</v>
      </c>
      <c r="N67" s="364">
        <v>0.001</v>
      </c>
      <c r="O67" s="365">
        <v>0.5</v>
      </c>
      <c r="P67" s="366"/>
      <c r="Q67" s="364"/>
      <c r="R67" s="364"/>
      <c r="S67" s="367"/>
      <c r="T67" s="802">
        <v>4</v>
      </c>
    </row>
    <row r="68" spans="1:20" ht="15" customHeight="1" thickBot="1">
      <c r="A68" s="176"/>
      <c r="B68" s="177"/>
      <c r="C68" s="178"/>
      <c r="D68" s="179"/>
      <c r="E68" s="780"/>
      <c r="F68" s="866"/>
      <c r="G68" s="867"/>
      <c r="H68" s="844" t="s">
        <v>139</v>
      </c>
      <c r="I68" s="845"/>
      <c r="J68" s="183" t="s">
        <v>140</v>
      </c>
      <c r="K68" s="184" t="s">
        <v>108</v>
      </c>
      <c r="L68" s="185">
        <v>0.5</v>
      </c>
      <c r="M68" s="186">
        <v>1</v>
      </c>
      <c r="N68" s="186">
        <v>0.01</v>
      </c>
      <c r="O68" s="187">
        <v>0.95</v>
      </c>
      <c r="P68" s="188"/>
      <c r="Q68" s="186"/>
      <c r="R68" s="186"/>
      <c r="S68" s="184"/>
      <c r="T68" s="803"/>
    </row>
    <row r="69" spans="1:20" ht="15" customHeight="1" hidden="1" thickTop="1">
      <c r="A69" s="368"/>
      <c r="B69" s="211"/>
      <c r="C69" s="212"/>
      <c r="D69" s="213"/>
      <c r="E69" s="780"/>
      <c r="F69" s="369" t="s">
        <v>397</v>
      </c>
      <c r="G69" s="370"/>
      <c r="H69" s="292"/>
      <c r="I69" s="293"/>
      <c r="J69" s="294" t="s">
        <v>359</v>
      </c>
      <c r="K69" s="295"/>
      <c r="L69" s="219">
        <v>0</v>
      </c>
      <c r="M69" s="220">
        <v>1</v>
      </c>
      <c r="N69" s="220" t="s">
        <v>108</v>
      </c>
      <c r="O69" s="298">
        <v>0</v>
      </c>
      <c r="P69" s="299"/>
      <c r="Q69" s="297"/>
      <c r="R69" s="297"/>
      <c r="S69" s="295"/>
      <c r="T69" s="189"/>
    </row>
    <row r="70" spans="1:20" ht="15" customHeight="1" hidden="1">
      <c r="A70" s="176"/>
      <c r="B70" s="211"/>
      <c r="C70" s="212"/>
      <c r="D70" s="213"/>
      <c r="E70" s="780"/>
      <c r="F70" s="214" t="s">
        <v>398</v>
      </c>
      <c r="G70" s="292"/>
      <c r="H70" s="292"/>
      <c r="I70" s="293"/>
      <c r="J70" s="294" t="s">
        <v>360</v>
      </c>
      <c r="K70" s="295"/>
      <c r="L70" s="219">
        <v>0</v>
      </c>
      <c r="M70" s="220">
        <v>1</v>
      </c>
      <c r="N70" s="220" t="s">
        <v>108</v>
      </c>
      <c r="O70" s="298">
        <v>0</v>
      </c>
      <c r="P70" s="299"/>
      <c r="Q70" s="297"/>
      <c r="R70" s="297"/>
      <c r="S70" s="295"/>
      <c r="T70" s="189"/>
    </row>
    <row r="71" spans="1:20" ht="15" customHeight="1" thickTop="1">
      <c r="A71" s="371"/>
      <c r="B71" s="177"/>
      <c r="C71" s="178"/>
      <c r="D71" s="179">
        <f>IF(LEFT(A71,1)="I","А",IF(LEFT(A71,1)="U","В",IF(LEFT(A71,1)="Z","Ом","")))</f>
      </c>
      <c r="E71" s="780"/>
      <c r="F71" s="190" t="s">
        <v>215</v>
      </c>
      <c r="G71" s="191"/>
      <c r="H71" s="191"/>
      <c r="I71" s="192"/>
      <c r="J71" s="193" t="s">
        <v>226</v>
      </c>
      <c r="K71" s="194" t="s">
        <v>131</v>
      </c>
      <c r="L71" s="195">
        <v>0</v>
      </c>
      <c r="M71" s="196">
        <v>9999</v>
      </c>
      <c r="N71" s="196">
        <v>0.001</v>
      </c>
      <c r="O71" s="197">
        <v>0.5</v>
      </c>
      <c r="P71" s="198"/>
      <c r="Q71" s="199"/>
      <c r="R71" s="199"/>
      <c r="S71" s="192"/>
      <c r="T71" s="189"/>
    </row>
    <row r="72" spans="1:20" ht="15" customHeight="1" thickBot="1">
      <c r="A72" s="371"/>
      <c r="B72" s="177"/>
      <c r="C72" s="178"/>
      <c r="D72" s="179">
        <f>IF(LEFT(A72,1)="I","А",IF(LEFT(A72,1)="U","В",IF(LEFT(A72,1)="Z","Ом","")))</f>
      </c>
      <c r="E72" s="781"/>
      <c r="F72" s="190" t="s">
        <v>215</v>
      </c>
      <c r="G72" s="191"/>
      <c r="H72" s="191"/>
      <c r="I72" s="192"/>
      <c r="J72" s="193" t="s">
        <v>331</v>
      </c>
      <c r="K72" s="194" t="s">
        <v>131</v>
      </c>
      <c r="L72" s="195">
        <v>0</v>
      </c>
      <c r="M72" s="196">
        <v>9999</v>
      </c>
      <c r="N72" s="196">
        <v>0.001</v>
      </c>
      <c r="O72" s="197">
        <v>1</v>
      </c>
      <c r="P72" s="198"/>
      <c r="Q72" s="199"/>
      <c r="R72" s="199"/>
      <c r="S72" s="192"/>
      <c r="T72" s="189"/>
    </row>
    <row r="73" spans="1:20" ht="15" customHeight="1" thickTop="1">
      <c r="A73" s="372" t="s">
        <v>306</v>
      </c>
      <c r="B73" s="163"/>
      <c r="C73" s="164">
        <v>0.2</v>
      </c>
      <c r="D73" s="165" t="str">
        <f>IF(LEFT(A73,1)="I","А",IF(LEFT(A73,1)="U","В",IF(LEFT(A73,1)="Z","Ом","")))</f>
        <v>А</v>
      </c>
      <c r="E73" s="773" t="s">
        <v>318</v>
      </c>
      <c r="F73" s="166" t="s">
        <v>138</v>
      </c>
      <c r="G73" s="167"/>
      <c r="H73" s="167"/>
      <c r="I73" s="168"/>
      <c r="J73" s="169" t="s">
        <v>144</v>
      </c>
      <c r="K73" s="170" t="s">
        <v>54</v>
      </c>
      <c r="L73" s="171">
        <v>0.008</v>
      </c>
      <c r="M73" s="172">
        <v>6</v>
      </c>
      <c r="N73" s="172">
        <v>0.001</v>
      </c>
      <c r="O73" s="173">
        <v>1</v>
      </c>
      <c r="P73" s="174"/>
      <c r="Q73" s="172"/>
      <c r="R73" s="172"/>
      <c r="S73" s="175"/>
      <c r="T73" s="189"/>
    </row>
    <row r="74" spans="1:20" ht="15" customHeight="1" thickBot="1">
      <c r="A74" s="247"/>
      <c r="B74" s="177"/>
      <c r="C74" s="249"/>
      <c r="D74" s="250"/>
      <c r="E74" s="775"/>
      <c r="F74" s="180" t="s">
        <v>139</v>
      </c>
      <c r="G74" s="181"/>
      <c r="H74" s="181"/>
      <c r="I74" s="182"/>
      <c r="J74" s="183" t="s">
        <v>140</v>
      </c>
      <c r="K74" s="184"/>
      <c r="L74" s="185">
        <v>0.5</v>
      </c>
      <c r="M74" s="186">
        <v>1</v>
      </c>
      <c r="N74" s="186">
        <v>0.01</v>
      </c>
      <c r="O74" s="187">
        <v>0.95</v>
      </c>
      <c r="P74" s="188"/>
      <c r="Q74" s="186"/>
      <c r="R74" s="186"/>
      <c r="S74" s="184"/>
      <c r="T74" s="189"/>
    </row>
    <row r="75" spans="1:20" ht="15" customHeight="1" hidden="1" thickTop="1">
      <c r="A75" s="372" t="s">
        <v>306</v>
      </c>
      <c r="B75" s="163"/>
      <c r="C75" s="164">
        <v>0.2</v>
      </c>
      <c r="D75" s="165" t="str">
        <f>IF(LEFT(A75,1)="I","А",IF(LEFT(A75,1)="U","В",IF(LEFT(A75,1)="Z","Ом","")))</f>
        <v>А</v>
      </c>
      <c r="E75" s="773" t="s">
        <v>312</v>
      </c>
      <c r="F75" s="166" t="s">
        <v>138</v>
      </c>
      <c r="G75" s="167"/>
      <c r="H75" s="167"/>
      <c r="I75" s="168"/>
      <c r="J75" s="169" t="s">
        <v>221</v>
      </c>
      <c r="K75" s="170" t="s">
        <v>54</v>
      </c>
      <c r="L75" s="171">
        <v>0.05</v>
      </c>
      <c r="M75" s="172">
        <v>4</v>
      </c>
      <c r="N75" s="172">
        <v>0.001</v>
      </c>
      <c r="O75" s="173">
        <v>0.1</v>
      </c>
      <c r="P75" s="174"/>
      <c r="Q75" s="172"/>
      <c r="R75" s="172"/>
      <c r="S75" s="175"/>
      <c r="T75" s="802">
        <v>4</v>
      </c>
    </row>
    <row r="76" spans="1:20" ht="15" customHeight="1" hidden="1">
      <c r="A76" s="176" t="s">
        <v>325</v>
      </c>
      <c r="B76" s="177"/>
      <c r="C76" s="178">
        <v>33.33</v>
      </c>
      <c r="D76" s="179" t="s">
        <v>130</v>
      </c>
      <c r="E76" s="774"/>
      <c r="F76" s="180" t="s">
        <v>139</v>
      </c>
      <c r="G76" s="181"/>
      <c r="H76" s="181"/>
      <c r="I76" s="182"/>
      <c r="J76" s="183" t="s">
        <v>222</v>
      </c>
      <c r="K76" s="184"/>
      <c r="L76" s="185">
        <v>0.5</v>
      </c>
      <c r="M76" s="186">
        <v>1</v>
      </c>
      <c r="N76" s="186">
        <v>0.01</v>
      </c>
      <c r="O76" s="187">
        <v>0.9</v>
      </c>
      <c r="P76" s="188"/>
      <c r="Q76" s="186"/>
      <c r="R76" s="186"/>
      <c r="S76" s="184"/>
      <c r="T76" s="803"/>
    </row>
    <row r="77" spans="1:20" ht="15" customHeight="1" hidden="1">
      <c r="A77" s="176"/>
      <c r="B77" s="177"/>
      <c r="C77" s="178"/>
      <c r="D77" s="179">
        <f aca="true" t="shared" si="2" ref="D77:D89">IF(LEFT(A77,1)="I","А",IF(LEFT(A77,1)="U","В",IF(LEFT(A77,1)="Z","Ом","")))</f>
      </c>
      <c r="E77" s="774"/>
      <c r="F77" s="291" t="s">
        <v>142</v>
      </c>
      <c r="G77" s="292"/>
      <c r="H77" s="292"/>
      <c r="I77" s="293"/>
      <c r="J77" s="294" t="s">
        <v>223</v>
      </c>
      <c r="K77" s="295" t="s">
        <v>130</v>
      </c>
      <c r="L77" s="296">
        <v>1</v>
      </c>
      <c r="M77" s="297">
        <v>150</v>
      </c>
      <c r="N77" s="297">
        <v>0.01</v>
      </c>
      <c r="O77" s="298">
        <v>2</v>
      </c>
      <c r="P77" s="299"/>
      <c r="Q77" s="297"/>
      <c r="R77" s="297"/>
      <c r="S77" s="295"/>
      <c r="T77" s="803"/>
    </row>
    <row r="78" spans="1:20" ht="15" customHeight="1" hidden="1">
      <c r="A78" s="176"/>
      <c r="B78" s="177"/>
      <c r="C78" s="178"/>
      <c r="D78" s="179">
        <f t="shared" si="2"/>
      </c>
      <c r="E78" s="774"/>
      <c r="F78" s="291" t="s">
        <v>139</v>
      </c>
      <c r="G78" s="292"/>
      <c r="H78" s="292"/>
      <c r="I78" s="293"/>
      <c r="J78" s="294" t="s">
        <v>224</v>
      </c>
      <c r="K78" s="295"/>
      <c r="L78" s="296">
        <v>0.5</v>
      </c>
      <c r="M78" s="297">
        <v>1</v>
      </c>
      <c r="N78" s="297">
        <v>0.01</v>
      </c>
      <c r="O78" s="298">
        <v>0.9</v>
      </c>
      <c r="P78" s="299"/>
      <c r="Q78" s="297"/>
      <c r="R78" s="297"/>
      <c r="S78" s="295"/>
      <c r="T78" s="803"/>
    </row>
    <row r="79" spans="1:20" ht="15" customHeight="1" hidden="1" thickBot="1">
      <c r="A79" s="353"/>
      <c r="B79" s="354"/>
      <c r="C79" s="355"/>
      <c r="D79" s="324">
        <f t="shared" si="2"/>
      </c>
      <c r="E79" s="774"/>
      <c r="F79" s="373" t="s">
        <v>225</v>
      </c>
      <c r="G79" s="374"/>
      <c r="H79" s="374"/>
      <c r="I79" s="375"/>
      <c r="J79" s="376" t="s">
        <v>141</v>
      </c>
      <c r="K79" s="184" t="s">
        <v>413</v>
      </c>
      <c r="L79" s="377">
        <v>0</v>
      </c>
      <c r="M79" s="378">
        <v>359.9</v>
      </c>
      <c r="N79" s="378">
        <v>0.1</v>
      </c>
      <c r="O79" s="379">
        <v>90</v>
      </c>
      <c r="P79" s="380"/>
      <c r="Q79" s="378"/>
      <c r="R79" s="378"/>
      <c r="S79" s="381"/>
      <c r="T79" s="803"/>
    </row>
    <row r="80" spans="1:20" ht="15" customHeight="1" hidden="1" thickTop="1">
      <c r="A80" s="162" t="s">
        <v>378</v>
      </c>
      <c r="B80" s="382" t="s">
        <v>129</v>
      </c>
      <c r="C80" s="164">
        <v>5</v>
      </c>
      <c r="D80" s="165" t="str">
        <f>IF(LEFT(A80,1)="I","А",IF(LEFT(A80,1)="U","В",IF(LEFT(A80,1)="Z","Ом","")))</f>
        <v>А</v>
      </c>
      <c r="E80" s="773" t="s">
        <v>334</v>
      </c>
      <c r="F80" s="836" t="s">
        <v>319</v>
      </c>
      <c r="G80" s="383" t="s">
        <v>138</v>
      </c>
      <c r="H80" s="384"/>
      <c r="I80" s="384"/>
      <c r="J80" s="169" t="s">
        <v>144</v>
      </c>
      <c r="K80" s="175" t="s">
        <v>54</v>
      </c>
      <c r="L80" s="385">
        <v>0.25</v>
      </c>
      <c r="M80" s="332">
        <v>200</v>
      </c>
      <c r="N80" s="386">
        <v>0.01</v>
      </c>
      <c r="O80" s="387">
        <v>6</v>
      </c>
      <c r="P80" s="174"/>
      <c r="Q80" s="172"/>
      <c r="R80" s="333"/>
      <c r="S80" s="334"/>
      <c r="T80" s="189"/>
    </row>
    <row r="81" spans="1:20" ht="15" customHeight="1" hidden="1">
      <c r="A81" s="388"/>
      <c r="B81" s="389"/>
      <c r="C81" s="390"/>
      <c r="D81" s="391">
        <f>IF(LEFT(A81,1)="I","А",IF(LEFT(A81,1)="U","В",IF(LEFT(A81,1)="Z","Ом","")))</f>
      </c>
      <c r="E81" s="774"/>
      <c r="F81" s="855"/>
      <c r="G81" s="392" t="s">
        <v>139</v>
      </c>
      <c r="H81" s="393"/>
      <c r="I81" s="393"/>
      <c r="J81" s="394" t="s">
        <v>140</v>
      </c>
      <c r="K81" s="184" t="s">
        <v>108</v>
      </c>
      <c r="L81" s="395">
        <v>0.5</v>
      </c>
      <c r="M81" s="283">
        <v>1</v>
      </c>
      <c r="N81" s="396">
        <v>0.01</v>
      </c>
      <c r="O81" s="187">
        <v>0.95</v>
      </c>
      <c r="P81" s="188"/>
      <c r="Q81" s="186"/>
      <c r="R81" s="254"/>
      <c r="S81" s="338"/>
      <c r="T81" s="189"/>
    </row>
    <row r="82" spans="1:20" ht="15" customHeight="1" hidden="1" thickBot="1">
      <c r="A82" s="397"/>
      <c r="B82" s="398"/>
      <c r="C82" s="399"/>
      <c r="D82" s="400">
        <f>IF(LEFT(A82,1)="I","А",IF(LEFT(A82,1)="U","В",IF(LEFT(A82,1)="Z","Ом","")))</f>
      </c>
      <c r="E82" s="774"/>
      <c r="F82" s="837"/>
      <c r="G82" s="401" t="s">
        <v>215</v>
      </c>
      <c r="H82" s="402"/>
      <c r="I82" s="402"/>
      <c r="J82" s="403" t="s">
        <v>335</v>
      </c>
      <c r="K82" s="404" t="s">
        <v>108</v>
      </c>
      <c r="L82" s="405">
        <v>0.5</v>
      </c>
      <c r="M82" s="406">
        <v>1</v>
      </c>
      <c r="N82" s="407">
        <v>0.01</v>
      </c>
      <c r="O82" s="408">
        <v>0.1</v>
      </c>
      <c r="P82" s="409"/>
      <c r="Q82" s="406"/>
      <c r="R82" s="410"/>
      <c r="S82" s="407"/>
      <c r="T82" s="189"/>
    </row>
    <row r="83" spans="1:20" ht="15" customHeight="1" hidden="1" thickTop="1">
      <c r="A83" s="372" t="s">
        <v>306</v>
      </c>
      <c r="B83" s="211"/>
      <c r="C83" s="164">
        <v>0.2</v>
      </c>
      <c r="D83" s="213" t="str">
        <f>IF(LEFT(A83,1)="I","А",IF(LEFT(A83,1)="U","В",IF(LEFT(A83,1)="Z","Ом","")))</f>
        <v>А</v>
      </c>
      <c r="E83" s="774"/>
      <c r="F83" s="836" t="s">
        <v>369</v>
      </c>
      <c r="G83" s="411" t="s">
        <v>138</v>
      </c>
      <c r="H83" s="412"/>
      <c r="I83" s="412"/>
      <c r="J83" s="169" t="s">
        <v>144</v>
      </c>
      <c r="K83" s="367" t="s">
        <v>54</v>
      </c>
      <c r="L83" s="413">
        <v>0.008</v>
      </c>
      <c r="M83" s="231">
        <v>6</v>
      </c>
      <c r="N83" s="414">
        <v>0.001</v>
      </c>
      <c r="O83" s="365">
        <v>4</v>
      </c>
      <c r="P83" s="366"/>
      <c r="Q83" s="364"/>
      <c r="R83" s="415"/>
      <c r="S83" s="416"/>
      <c r="T83" s="189"/>
    </row>
    <row r="84" spans="1:20" ht="15" customHeight="1" hidden="1" thickBot="1">
      <c r="A84" s="371"/>
      <c r="B84" s="177"/>
      <c r="C84" s="290"/>
      <c r="D84" s="179">
        <f>IF(LEFT(A84,1)="I","А",IF(LEFT(A84,1)="U","В",IF(LEFT(A84,1)="Z","Ом","")))</f>
      </c>
      <c r="E84" s="774"/>
      <c r="F84" s="837"/>
      <c r="G84" s="417" t="s">
        <v>139</v>
      </c>
      <c r="H84" s="418"/>
      <c r="I84" s="418"/>
      <c r="J84" s="419" t="s">
        <v>140</v>
      </c>
      <c r="K84" s="229" t="s">
        <v>108</v>
      </c>
      <c r="L84" s="420">
        <v>0.5</v>
      </c>
      <c r="M84" s="421">
        <v>1</v>
      </c>
      <c r="N84" s="229">
        <v>0.01</v>
      </c>
      <c r="O84" s="422">
        <v>0.95</v>
      </c>
      <c r="P84" s="423"/>
      <c r="Q84" s="234"/>
      <c r="R84" s="234"/>
      <c r="S84" s="235"/>
      <c r="T84" s="189"/>
    </row>
    <row r="85" spans="1:20" ht="15" customHeight="1" thickTop="1">
      <c r="A85" s="162" t="s">
        <v>378</v>
      </c>
      <c r="B85" s="382" t="s">
        <v>129</v>
      </c>
      <c r="C85" s="164">
        <v>5</v>
      </c>
      <c r="D85" s="165" t="str">
        <f t="shared" si="2"/>
        <v>А</v>
      </c>
      <c r="E85" s="773" t="s">
        <v>163</v>
      </c>
      <c r="F85" s="383" t="s">
        <v>164</v>
      </c>
      <c r="G85" s="384"/>
      <c r="H85" s="384"/>
      <c r="I85" s="424"/>
      <c r="J85" s="330" t="s">
        <v>165</v>
      </c>
      <c r="K85" s="175" t="s">
        <v>51</v>
      </c>
      <c r="L85" s="385">
        <v>10</v>
      </c>
      <c r="M85" s="332">
        <v>100</v>
      </c>
      <c r="N85" s="386">
        <v>0.01</v>
      </c>
      <c r="O85" s="387">
        <v>25</v>
      </c>
      <c r="P85" s="174"/>
      <c r="Q85" s="172"/>
      <c r="R85" s="333"/>
      <c r="S85" s="334"/>
      <c r="T85" s="802">
        <v>1</v>
      </c>
    </row>
    <row r="86" spans="1:20" ht="15" customHeight="1">
      <c r="A86" s="445"/>
      <c r="B86" s="211"/>
      <c r="C86" s="290"/>
      <c r="D86" s="179">
        <f t="shared" si="2"/>
      </c>
      <c r="E86" s="774"/>
      <c r="F86" s="425" t="s">
        <v>139</v>
      </c>
      <c r="G86" s="426"/>
      <c r="H86" s="426"/>
      <c r="I86" s="427"/>
      <c r="J86" s="428" t="s">
        <v>140</v>
      </c>
      <c r="K86" s="295" t="s">
        <v>108</v>
      </c>
      <c r="L86" s="429">
        <v>0.5</v>
      </c>
      <c r="M86" s="220">
        <v>1</v>
      </c>
      <c r="N86" s="430">
        <v>0.01</v>
      </c>
      <c r="O86" s="298">
        <v>0.95</v>
      </c>
      <c r="P86" s="299"/>
      <c r="Q86" s="297"/>
      <c r="R86" s="431"/>
      <c r="S86" s="432"/>
      <c r="T86" s="803"/>
    </row>
    <row r="87" spans="1:20" ht="15" customHeight="1">
      <c r="A87" s="371"/>
      <c r="B87" s="177"/>
      <c r="C87" s="290"/>
      <c r="D87" s="179">
        <f t="shared" si="2"/>
      </c>
      <c r="E87" s="774"/>
      <c r="F87" s="291" t="s">
        <v>166</v>
      </c>
      <c r="G87" s="426"/>
      <c r="H87" s="426"/>
      <c r="I87" s="427"/>
      <c r="J87" s="428" t="s">
        <v>320</v>
      </c>
      <c r="K87" s="295" t="s">
        <v>12</v>
      </c>
      <c r="L87" s="429">
        <v>0.05</v>
      </c>
      <c r="M87" s="220">
        <v>1</v>
      </c>
      <c r="N87" s="430">
        <v>0.01</v>
      </c>
      <c r="O87" s="298">
        <v>0.01</v>
      </c>
      <c r="P87" s="299"/>
      <c r="Q87" s="297"/>
      <c r="R87" s="431"/>
      <c r="S87" s="432"/>
      <c r="T87" s="803"/>
    </row>
    <row r="88" spans="1:20" ht="15" customHeight="1">
      <c r="A88" s="371"/>
      <c r="B88" s="177"/>
      <c r="C88" s="290"/>
      <c r="D88" s="179">
        <f t="shared" si="2"/>
      </c>
      <c r="E88" s="774"/>
      <c r="F88" s="190" t="s">
        <v>154</v>
      </c>
      <c r="G88" s="191"/>
      <c r="H88" s="191"/>
      <c r="I88" s="192"/>
      <c r="J88" s="193" t="s">
        <v>181</v>
      </c>
      <c r="K88" s="193" t="s">
        <v>131</v>
      </c>
      <c r="L88" s="195">
        <v>0</v>
      </c>
      <c r="M88" s="196">
        <v>9999</v>
      </c>
      <c r="N88" s="194">
        <v>0.001</v>
      </c>
      <c r="O88" s="197">
        <v>1</v>
      </c>
      <c r="P88" s="198"/>
      <c r="Q88" s="199"/>
      <c r="R88" s="199"/>
      <c r="S88" s="192"/>
      <c r="T88" s="803"/>
    </row>
    <row r="89" spans="1:20" ht="15" customHeight="1" thickBot="1">
      <c r="A89" s="446"/>
      <c r="B89" s="447"/>
      <c r="C89" s="448"/>
      <c r="D89" s="449">
        <f t="shared" si="2"/>
      </c>
      <c r="E89" s="775"/>
      <c r="F89" s="574" t="s">
        <v>162</v>
      </c>
      <c r="G89" s="437"/>
      <c r="H89" s="437"/>
      <c r="I89" s="438"/>
      <c r="J89" s="450" t="s">
        <v>155</v>
      </c>
      <c r="K89" s="440" t="s">
        <v>131</v>
      </c>
      <c r="L89" s="451">
        <v>0</v>
      </c>
      <c r="M89" s="441">
        <v>9999.99</v>
      </c>
      <c r="N89" s="440">
        <v>0.001</v>
      </c>
      <c r="O89" s="823" t="s">
        <v>151</v>
      </c>
      <c r="P89" s="824"/>
      <c r="Q89" s="824"/>
      <c r="R89" s="824"/>
      <c r="S89" s="825"/>
      <c r="T89" s="803"/>
    </row>
    <row r="90" spans="1:20" ht="15" customHeight="1" hidden="1" thickTop="1">
      <c r="A90" s="162" t="s">
        <v>379</v>
      </c>
      <c r="B90" s="382" t="s">
        <v>137</v>
      </c>
      <c r="C90" s="164">
        <v>57.74</v>
      </c>
      <c r="D90" s="165" t="s">
        <v>130</v>
      </c>
      <c r="E90" s="779" t="s">
        <v>228</v>
      </c>
      <c r="F90" s="810" t="s">
        <v>237</v>
      </c>
      <c r="G90" s="384" t="s">
        <v>142</v>
      </c>
      <c r="H90" s="384"/>
      <c r="I90" s="424"/>
      <c r="J90" s="169" t="s">
        <v>145</v>
      </c>
      <c r="K90" s="170" t="s">
        <v>130</v>
      </c>
      <c r="L90" s="171">
        <v>0.3</v>
      </c>
      <c r="M90" s="172">
        <v>264</v>
      </c>
      <c r="N90" s="172">
        <v>0.01</v>
      </c>
      <c r="O90" s="173">
        <v>80</v>
      </c>
      <c r="P90" s="174"/>
      <c r="Q90" s="172"/>
      <c r="R90" s="172"/>
      <c r="S90" s="175"/>
      <c r="T90" s="802">
        <v>3</v>
      </c>
    </row>
    <row r="91" spans="1:20" ht="15" customHeight="1" hidden="1" thickBot="1">
      <c r="A91" s="420"/>
      <c r="B91" s="177" t="s">
        <v>137</v>
      </c>
      <c r="C91" s="290"/>
      <c r="D91" s="179"/>
      <c r="E91" s="780"/>
      <c r="F91" s="811"/>
      <c r="G91" s="292" t="s">
        <v>139</v>
      </c>
      <c r="H91" s="292"/>
      <c r="I91" s="293"/>
      <c r="J91" s="239" t="s">
        <v>140</v>
      </c>
      <c r="K91" s="240" t="s">
        <v>108</v>
      </c>
      <c r="L91" s="314">
        <v>1</v>
      </c>
      <c r="M91" s="243">
        <v>1.5</v>
      </c>
      <c r="N91" s="243">
        <v>0.01</v>
      </c>
      <c r="O91" s="241">
        <v>1.05</v>
      </c>
      <c r="P91" s="299"/>
      <c r="Q91" s="297"/>
      <c r="R91" s="297"/>
      <c r="S91" s="295"/>
      <c r="T91" s="803"/>
    </row>
    <row r="92" spans="1:20" ht="15" customHeight="1" hidden="1">
      <c r="A92" s="420"/>
      <c r="B92" s="177"/>
      <c r="C92" s="178"/>
      <c r="D92" s="179"/>
      <c r="E92" s="780"/>
      <c r="F92" s="811"/>
      <c r="G92" s="453" t="s">
        <v>212</v>
      </c>
      <c r="H92" s="453"/>
      <c r="I92" s="454"/>
      <c r="J92" s="455" t="s">
        <v>218</v>
      </c>
      <c r="K92" s="456" t="s">
        <v>131</v>
      </c>
      <c r="L92" s="457">
        <v>0</v>
      </c>
      <c r="M92" s="458">
        <v>9999</v>
      </c>
      <c r="N92" s="458">
        <v>0.001</v>
      </c>
      <c r="O92" s="459">
        <v>1</v>
      </c>
      <c r="P92" s="460"/>
      <c r="Q92" s="461"/>
      <c r="R92" s="461"/>
      <c r="S92" s="462"/>
      <c r="T92" s="803"/>
    </row>
    <row r="93" spans="1:20" ht="15" customHeight="1" hidden="1" thickBot="1">
      <c r="A93" s="371"/>
      <c r="B93" s="177"/>
      <c r="C93" s="178"/>
      <c r="D93" s="179">
        <f>IF(LEFT(A93,1)="I","А",IF(LEFT(A93,1)="U","В",IF(LEFT(A93,1)="Z","Ом","")))</f>
      </c>
      <c r="E93" s="780"/>
      <c r="F93" s="820"/>
      <c r="G93" s="463" t="s">
        <v>154</v>
      </c>
      <c r="H93" s="259"/>
      <c r="I93" s="260"/>
      <c r="J93" s="261" t="s">
        <v>234</v>
      </c>
      <c r="K93" s="272" t="s">
        <v>131</v>
      </c>
      <c r="L93" s="195">
        <v>0</v>
      </c>
      <c r="M93" s="262">
        <v>9999</v>
      </c>
      <c r="N93" s="262">
        <v>0.001</v>
      </c>
      <c r="O93" s="264">
        <v>5</v>
      </c>
      <c r="P93" s="265"/>
      <c r="Q93" s="266"/>
      <c r="R93" s="266"/>
      <c r="S93" s="260"/>
      <c r="T93" s="803"/>
    </row>
    <row r="94" spans="1:20" ht="15" customHeight="1" hidden="1" thickTop="1">
      <c r="A94" s="464"/>
      <c r="B94" s="211"/>
      <c r="C94" s="360"/>
      <c r="D94" s="213"/>
      <c r="E94" s="780"/>
      <c r="F94" s="810" t="s">
        <v>236</v>
      </c>
      <c r="G94" s="384" t="s">
        <v>142</v>
      </c>
      <c r="H94" s="384"/>
      <c r="I94" s="424"/>
      <c r="J94" s="169" t="s">
        <v>145</v>
      </c>
      <c r="K94" s="170" t="s">
        <v>130</v>
      </c>
      <c r="L94" s="171">
        <v>0.3</v>
      </c>
      <c r="M94" s="172">
        <v>264</v>
      </c>
      <c r="N94" s="172">
        <v>0.01</v>
      </c>
      <c r="O94" s="173">
        <v>70</v>
      </c>
      <c r="P94" s="174"/>
      <c r="Q94" s="172"/>
      <c r="R94" s="172"/>
      <c r="S94" s="175"/>
      <c r="T94" s="802">
        <v>3</v>
      </c>
    </row>
    <row r="95" spans="1:20" ht="15" customHeight="1" hidden="1" thickBot="1">
      <c r="A95" s="420"/>
      <c r="B95" s="177"/>
      <c r="C95" s="290"/>
      <c r="D95" s="179"/>
      <c r="E95" s="780"/>
      <c r="F95" s="811"/>
      <c r="G95" s="292" t="s">
        <v>139</v>
      </c>
      <c r="H95" s="292"/>
      <c r="I95" s="293"/>
      <c r="J95" s="239" t="s">
        <v>140</v>
      </c>
      <c r="K95" s="240" t="s">
        <v>108</v>
      </c>
      <c r="L95" s="314">
        <v>1</v>
      </c>
      <c r="M95" s="243">
        <v>1.5</v>
      </c>
      <c r="N95" s="243">
        <v>0.01</v>
      </c>
      <c r="O95" s="241">
        <v>1.05</v>
      </c>
      <c r="P95" s="299"/>
      <c r="Q95" s="297"/>
      <c r="R95" s="297"/>
      <c r="S95" s="295"/>
      <c r="T95" s="803"/>
    </row>
    <row r="96" spans="1:20" ht="15" customHeight="1" hidden="1">
      <c r="A96" s="420"/>
      <c r="B96" s="177"/>
      <c r="C96" s="178"/>
      <c r="D96" s="179"/>
      <c r="E96" s="780"/>
      <c r="F96" s="811"/>
      <c r="G96" s="465" t="s">
        <v>212</v>
      </c>
      <c r="H96" s="465"/>
      <c r="I96" s="466"/>
      <c r="J96" s="455" t="s">
        <v>219</v>
      </c>
      <c r="K96" s="456" t="s">
        <v>131</v>
      </c>
      <c r="L96" s="457">
        <v>0</v>
      </c>
      <c r="M96" s="458">
        <v>9999</v>
      </c>
      <c r="N96" s="458">
        <v>0.001</v>
      </c>
      <c r="O96" s="459">
        <v>1</v>
      </c>
      <c r="P96" s="460"/>
      <c r="Q96" s="461"/>
      <c r="R96" s="461"/>
      <c r="S96" s="462"/>
      <c r="T96" s="189"/>
    </row>
    <row r="97" spans="1:20" ht="15" customHeight="1" hidden="1">
      <c r="A97" s="371"/>
      <c r="B97" s="276"/>
      <c r="C97" s="276"/>
      <c r="D97" s="179"/>
      <c r="E97" s="780"/>
      <c r="F97" s="811"/>
      <c r="G97" s="740" t="s">
        <v>154</v>
      </c>
      <c r="H97" s="201"/>
      <c r="I97" s="202"/>
      <c r="J97" s="203" t="s">
        <v>235</v>
      </c>
      <c r="K97" s="204" t="s">
        <v>131</v>
      </c>
      <c r="L97" s="741">
        <v>0</v>
      </c>
      <c r="M97" s="206">
        <v>9999</v>
      </c>
      <c r="N97" s="206">
        <v>0.001</v>
      </c>
      <c r="O97" s="207">
        <v>10</v>
      </c>
      <c r="P97" s="208"/>
      <c r="Q97" s="209"/>
      <c r="R97" s="209"/>
      <c r="S97" s="202"/>
      <c r="T97" s="189"/>
    </row>
    <row r="98" spans="1:20" ht="15" customHeight="1" hidden="1">
      <c r="A98" s="371"/>
      <c r="B98" s="276"/>
      <c r="C98" s="276"/>
      <c r="D98" s="179"/>
      <c r="E98" s="780"/>
      <c r="F98" s="742" t="s">
        <v>454</v>
      </c>
      <c r="G98" s="743"/>
      <c r="H98" s="745"/>
      <c r="I98" s="678"/>
      <c r="J98" s="193" t="s">
        <v>456</v>
      </c>
      <c r="K98" s="193"/>
      <c r="L98" s="747">
        <v>0</v>
      </c>
      <c r="M98" s="196">
        <v>1</v>
      </c>
      <c r="N98" s="194" t="s">
        <v>108</v>
      </c>
      <c r="O98" s="197">
        <v>0</v>
      </c>
      <c r="P98" s="591"/>
      <c r="Q98" s="199"/>
      <c r="R98" s="199"/>
      <c r="S98" s="592"/>
      <c r="T98" s="189"/>
    </row>
    <row r="99" spans="1:20" ht="15" customHeight="1" hidden="1" thickBot="1">
      <c r="A99" s="737"/>
      <c r="B99" s="738"/>
      <c r="C99" s="481"/>
      <c r="D99" s="739"/>
      <c r="E99" s="781"/>
      <c r="F99" s="776" t="s">
        <v>455</v>
      </c>
      <c r="G99" s="777"/>
      <c r="H99" s="777"/>
      <c r="I99" s="778"/>
      <c r="J99" s="344" t="s">
        <v>457</v>
      </c>
      <c r="K99" s="344"/>
      <c r="L99" s="471">
        <v>0</v>
      </c>
      <c r="M99" s="347">
        <v>1</v>
      </c>
      <c r="N99" s="345" t="s">
        <v>108</v>
      </c>
      <c r="O99" s="348">
        <v>0</v>
      </c>
      <c r="P99" s="746"/>
      <c r="Q99" s="350"/>
      <c r="R99" s="350"/>
      <c r="S99" s="744"/>
      <c r="T99" s="189"/>
    </row>
    <row r="100" spans="1:20" ht="15" customHeight="1" hidden="1" thickTop="1">
      <c r="A100" s="162" t="s">
        <v>379</v>
      </c>
      <c r="B100" s="382" t="s">
        <v>137</v>
      </c>
      <c r="C100" s="164">
        <v>57.74</v>
      </c>
      <c r="D100" s="165" t="s">
        <v>130</v>
      </c>
      <c r="E100" s="773" t="s">
        <v>177</v>
      </c>
      <c r="F100" s="166" t="s">
        <v>142</v>
      </c>
      <c r="G100" s="167"/>
      <c r="H100" s="167"/>
      <c r="I100" s="168"/>
      <c r="J100" s="169" t="s">
        <v>145</v>
      </c>
      <c r="K100" s="170" t="s">
        <v>130</v>
      </c>
      <c r="L100" s="171">
        <v>0.3</v>
      </c>
      <c r="M100" s="172">
        <v>264</v>
      </c>
      <c r="N100" s="172">
        <v>0.01</v>
      </c>
      <c r="O100" s="173">
        <v>110</v>
      </c>
      <c r="P100" s="174"/>
      <c r="Q100" s="172"/>
      <c r="R100" s="172"/>
      <c r="S100" s="175"/>
      <c r="T100" s="802">
        <v>4</v>
      </c>
    </row>
    <row r="101" spans="1:20" ht="15" customHeight="1" hidden="1">
      <c r="A101" s="176"/>
      <c r="B101" s="177"/>
      <c r="C101" s="178"/>
      <c r="D101" s="179"/>
      <c r="E101" s="774"/>
      <c r="F101" s="267" t="s">
        <v>139</v>
      </c>
      <c r="G101" s="292"/>
      <c r="H101" s="292"/>
      <c r="I101" s="293"/>
      <c r="J101" s="294" t="s">
        <v>140</v>
      </c>
      <c r="K101" s="295" t="s">
        <v>108</v>
      </c>
      <c r="L101" s="296">
        <v>0.5</v>
      </c>
      <c r="M101" s="297">
        <v>1</v>
      </c>
      <c r="N101" s="297">
        <v>0.01</v>
      </c>
      <c r="O101" s="298">
        <v>0.95</v>
      </c>
      <c r="P101" s="299"/>
      <c r="Q101" s="297"/>
      <c r="R101" s="297"/>
      <c r="S101" s="295"/>
      <c r="T101" s="803"/>
    </row>
    <row r="102" spans="1:20" ht="15" customHeight="1" hidden="1">
      <c r="A102" s="176"/>
      <c r="B102" s="177"/>
      <c r="C102" s="178"/>
      <c r="D102" s="179">
        <f>IF(LEFT(A102,1)="I","А",IF(LEFT(A102,1)="U","В",IF(LEFT(A102,1)="Z","Ом","")))</f>
      </c>
      <c r="E102" s="774"/>
      <c r="F102" s="190" t="s">
        <v>154</v>
      </c>
      <c r="G102" s="259"/>
      <c r="H102" s="259"/>
      <c r="I102" s="260"/>
      <c r="J102" s="261" t="s">
        <v>178</v>
      </c>
      <c r="K102" s="272" t="s">
        <v>131</v>
      </c>
      <c r="L102" s="195">
        <v>0</v>
      </c>
      <c r="M102" s="262">
        <v>9999</v>
      </c>
      <c r="N102" s="262">
        <v>0.001</v>
      </c>
      <c r="O102" s="264">
        <v>1.5</v>
      </c>
      <c r="P102" s="265"/>
      <c r="Q102" s="266"/>
      <c r="R102" s="266"/>
      <c r="S102" s="260"/>
      <c r="T102" s="803"/>
    </row>
    <row r="103" spans="1:20" ht="15" customHeight="1" hidden="1" thickBot="1">
      <c r="A103" s="446"/>
      <c r="B103" s="301"/>
      <c r="C103" s="468"/>
      <c r="D103" s="303">
        <f>IF(LEFT(A103,1)="I","А",IF(LEFT(A103,1)="U","В",IF(LEFT(A103,1)="Z","Ом","")))</f>
      </c>
      <c r="E103" s="775"/>
      <c r="F103" s="691" t="s">
        <v>152</v>
      </c>
      <c r="G103" s="692"/>
      <c r="H103" s="469"/>
      <c r="I103" s="470"/>
      <c r="J103" s="439" t="s">
        <v>153</v>
      </c>
      <c r="K103" s="440" t="s">
        <v>131</v>
      </c>
      <c r="L103" s="452">
        <v>0</v>
      </c>
      <c r="M103" s="441">
        <v>9999.99</v>
      </c>
      <c r="N103" s="441">
        <v>0.001</v>
      </c>
      <c r="O103" s="442"/>
      <c r="P103" s="471" t="s">
        <v>151</v>
      </c>
      <c r="Q103" s="472"/>
      <c r="R103" s="472"/>
      <c r="S103" s="345"/>
      <c r="T103" s="473"/>
    </row>
    <row r="104" spans="1:20" ht="15" customHeight="1" hidden="1" thickTop="1">
      <c r="A104" s="162" t="s">
        <v>365</v>
      </c>
      <c r="B104" s="382" t="s">
        <v>137</v>
      </c>
      <c r="C104" s="164">
        <v>33.33</v>
      </c>
      <c r="D104" s="165" t="s">
        <v>130</v>
      </c>
      <c r="E104" s="773" t="s">
        <v>321</v>
      </c>
      <c r="F104" s="166" t="s">
        <v>142</v>
      </c>
      <c r="G104" s="167"/>
      <c r="H104" s="167"/>
      <c r="I104" s="168"/>
      <c r="J104" s="169" t="s">
        <v>145</v>
      </c>
      <c r="K104" s="170" t="s">
        <v>130</v>
      </c>
      <c r="L104" s="171">
        <v>0.3</v>
      </c>
      <c r="M104" s="172">
        <v>264</v>
      </c>
      <c r="N104" s="172">
        <v>0.01</v>
      </c>
      <c r="O104" s="173">
        <v>95</v>
      </c>
      <c r="P104" s="174"/>
      <c r="Q104" s="172"/>
      <c r="R104" s="172"/>
      <c r="S104" s="175"/>
      <c r="T104" s="802">
        <v>4</v>
      </c>
    </row>
    <row r="105" spans="1:20" ht="15" customHeight="1" hidden="1" thickBot="1">
      <c r="A105" s="176"/>
      <c r="B105" s="177"/>
      <c r="C105" s="178"/>
      <c r="D105" s="179"/>
      <c r="E105" s="774"/>
      <c r="F105" s="267" t="s">
        <v>139</v>
      </c>
      <c r="G105" s="181"/>
      <c r="H105" s="181"/>
      <c r="I105" s="182"/>
      <c r="J105" s="239" t="s">
        <v>140</v>
      </c>
      <c r="K105" s="240" t="s">
        <v>108</v>
      </c>
      <c r="L105" s="314">
        <v>0.5</v>
      </c>
      <c r="M105" s="243">
        <v>1</v>
      </c>
      <c r="N105" s="243">
        <v>0.01</v>
      </c>
      <c r="O105" s="241">
        <v>0.95</v>
      </c>
      <c r="P105" s="188"/>
      <c r="Q105" s="186"/>
      <c r="R105" s="186"/>
      <c r="S105" s="184"/>
      <c r="T105" s="803"/>
    </row>
    <row r="106" spans="1:20" ht="15" customHeight="1" hidden="1" thickTop="1">
      <c r="A106" s="162" t="s">
        <v>366</v>
      </c>
      <c r="B106" s="382" t="s">
        <v>137</v>
      </c>
      <c r="C106" s="164">
        <v>57.74</v>
      </c>
      <c r="D106" s="165" t="s">
        <v>130</v>
      </c>
      <c r="E106" s="773" t="s">
        <v>308</v>
      </c>
      <c r="F106" s="166" t="s">
        <v>142</v>
      </c>
      <c r="G106" s="167"/>
      <c r="H106" s="167"/>
      <c r="I106" s="168"/>
      <c r="J106" s="169" t="s">
        <v>145</v>
      </c>
      <c r="K106" s="170" t="s">
        <v>130</v>
      </c>
      <c r="L106" s="171">
        <v>0.3</v>
      </c>
      <c r="M106" s="172">
        <v>264</v>
      </c>
      <c r="N106" s="172">
        <v>0.01</v>
      </c>
      <c r="O106" s="173">
        <v>80</v>
      </c>
      <c r="P106" s="174"/>
      <c r="Q106" s="172"/>
      <c r="R106" s="172"/>
      <c r="S106" s="175"/>
      <c r="T106" s="802">
        <v>4</v>
      </c>
    </row>
    <row r="107" spans="1:20" ht="15" customHeight="1" hidden="1" thickBot="1">
      <c r="A107" s="176"/>
      <c r="B107" s="177"/>
      <c r="C107" s="178"/>
      <c r="D107" s="179"/>
      <c r="E107" s="774"/>
      <c r="F107" s="267" t="s">
        <v>139</v>
      </c>
      <c r="G107" s="181"/>
      <c r="H107" s="181"/>
      <c r="I107" s="182"/>
      <c r="J107" s="239" t="s">
        <v>140</v>
      </c>
      <c r="K107" s="240" t="s">
        <v>108</v>
      </c>
      <c r="L107" s="314">
        <v>0.5</v>
      </c>
      <c r="M107" s="243">
        <v>1</v>
      </c>
      <c r="N107" s="243">
        <v>0.01</v>
      </c>
      <c r="O107" s="241">
        <v>0.95</v>
      </c>
      <c r="P107" s="188"/>
      <c r="Q107" s="186"/>
      <c r="R107" s="186"/>
      <c r="S107" s="184"/>
      <c r="T107" s="803"/>
    </row>
    <row r="108" spans="1:20" ht="15" customHeight="1" hidden="1" thickTop="1">
      <c r="A108" s="162" t="s">
        <v>379</v>
      </c>
      <c r="B108" s="474" t="s">
        <v>137</v>
      </c>
      <c r="C108" s="163">
        <v>57.74</v>
      </c>
      <c r="D108" s="164" t="s">
        <v>130</v>
      </c>
      <c r="E108" s="859" t="s">
        <v>244</v>
      </c>
      <c r="F108" s="475" t="s">
        <v>142</v>
      </c>
      <c r="G108" s="476"/>
      <c r="H108" s="167"/>
      <c r="I108" s="167"/>
      <c r="J108" s="169" t="s">
        <v>145</v>
      </c>
      <c r="K108" s="477" t="s">
        <v>130</v>
      </c>
      <c r="L108" s="171">
        <v>0.3</v>
      </c>
      <c r="M108" s="172">
        <v>264</v>
      </c>
      <c r="N108" s="333">
        <v>0.01</v>
      </c>
      <c r="O108" s="173">
        <v>40</v>
      </c>
      <c r="P108" s="171"/>
      <c r="Q108" s="172"/>
      <c r="R108" s="172"/>
      <c r="S108" s="334"/>
      <c r="T108" s="802">
        <v>4</v>
      </c>
    </row>
    <row r="109" spans="1:20" ht="15" customHeight="1" hidden="1">
      <c r="A109" s="176"/>
      <c r="B109" s="178"/>
      <c r="C109" s="276"/>
      <c r="D109" s="290"/>
      <c r="E109" s="860"/>
      <c r="F109" s="478" t="s">
        <v>139</v>
      </c>
      <c r="G109" s="479"/>
      <c r="H109" s="292"/>
      <c r="I109" s="292"/>
      <c r="J109" s="294" t="s">
        <v>140</v>
      </c>
      <c r="K109" s="480" t="s">
        <v>108</v>
      </c>
      <c r="L109" s="296">
        <v>1</v>
      </c>
      <c r="M109" s="297">
        <v>1.5</v>
      </c>
      <c r="N109" s="431">
        <v>0.01</v>
      </c>
      <c r="O109" s="298">
        <v>1.05</v>
      </c>
      <c r="P109" s="296"/>
      <c r="Q109" s="297"/>
      <c r="R109" s="297"/>
      <c r="S109" s="432"/>
      <c r="T109" s="803"/>
    </row>
    <row r="110" spans="1:20" s="690" customFormat="1" ht="30" customHeight="1" hidden="1" thickBot="1">
      <c r="A110" s="682"/>
      <c r="B110" s="683"/>
      <c r="C110" s="684"/>
      <c r="D110" s="685"/>
      <c r="E110" s="861"/>
      <c r="F110" s="791" t="s">
        <v>415</v>
      </c>
      <c r="G110" s="792"/>
      <c r="H110" s="792"/>
      <c r="I110" s="793"/>
      <c r="J110" s="686" t="s">
        <v>361</v>
      </c>
      <c r="K110" s="686" t="s">
        <v>108</v>
      </c>
      <c r="L110" s="687">
        <v>0</v>
      </c>
      <c r="M110" s="684">
        <v>1</v>
      </c>
      <c r="N110" s="685" t="s">
        <v>108</v>
      </c>
      <c r="O110" s="688">
        <v>0</v>
      </c>
      <c r="P110" s="687"/>
      <c r="Q110" s="684"/>
      <c r="R110" s="684"/>
      <c r="S110" s="689"/>
      <c r="T110" s="532"/>
    </row>
    <row r="111" spans="1:20" ht="15" customHeight="1" hidden="1" thickTop="1">
      <c r="A111" s="325" t="s">
        <v>382</v>
      </c>
      <c r="B111" s="484"/>
      <c r="C111" s="485">
        <v>33.33</v>
      </c>
      <c r="D111" s="486" t="s">
        <v>130</v>
      </c>
      <c r="E111" s="862" t="s">
        <v>266</v>
      </c>
      <c r="F111" s="748" t="s">
        <v>267</v>
      </c>
      <c r="G111" s="495"/>
      <c r="H111" s="495"/>
      <c r="I111" s="496"/>
      <c r="J111" s="497" t="s">
        <v>268</v>
      </c>
      <c r="K111" s="498"/>
      <c r="L111" s="499">
        <v>0.5</v>
      </c>
      <c r="M111" s="499">
        <v>1</v>
      </c>
      <c r="N111" s="500">
        <v>0.01</v>
      </c>
      <c r="O111" s="501">
        <v>0.97</v>
      </c>
      <c r="P111" s="502"/>
      <c r="Q111" s="503"/>
      <c r="R111" s="503"/>
      <c r="S111" s="496"/>
      <c r="T111" s="490"/>
    </row>
    <row r="112" spans="1:20" ht="15" customHeight="1" hidden="1">
      <c r="A112" s="176" t="s">
        <v>383</v>
      </c>
      <c r="B112" s="491"/>
      <c r="C112" s="492">
        <v>33.33</v>
      </c>
      <c r="D112" s="493" t="s">
        <v>130</v>
      </c>
      <c r="E112" s="862"/>
      <c r="F112" s="494" t="s">
        <v>269</v>
      </c>
      <c r="G112" s="495"/>
      <c r="H112" s="495"/>
      <c r="I112" s="496"/>
      <c r="J112" s="497" t="s">
        <v>270</v>
      </c>
      <c r="K112" s="505" t="s">
        <v>322</v>
      </c>
      <c r="L112" s="499">
        <v>0.5</v>
      </c>
      <c r="M112" s="499">
        <v>1</v>
      </c>
      <c r="N112" s="500">
        <v>0.01</v>
      </c>
      <c r="O112" s="501">
        <v>0.9</v>
      </c>
      <c r="P112" s="502"/>
      <c r="Q112" s="503"/>
      <c r="R112" s="503"/>
      <c r="S112" s="496"/>
      <c r="T112" s="490"/>
    </row>
    <row r="113" spans="1:20" ht="15" customHeight="1" hidden="1">
      <c r="A113" s="504"/>
      <c r="B113" s="491"/>
      <c r="C113" s="492"/>
      <c r="D113" s="493"/>
      <c r="E113" s="862"/>
      <c r="F113" s="494" t="s">
        <v>267</v>
      </c>
      <c r="G113" s="495"/>
      <c r="H113" s="495"/>
      <c r="I113" s="496"/>
      <c r="J113" s="497" t="s">
        <v>271</v>
      </c>
      <c r="K113" s="498"/>
      <c r="L113" s="499">
        <v>0.5</v>
      </c>
      <c r="M113" s="499">
        <v>1</v>
      </c>
      <c r="N113" s="500">
        <v>0.01</v>
      </c>
      <c r="O113" s="501">
        <v>0.97</v>
      </c>
      <c r="P113" s="502"/>
      <c r="Q113" s="503"/>
      <c r="R113" s="503"/>
      <c r="S113" s="496"/>
      <c r="T113" s="490"/>
    </row>
    <row r="114" spans="1:20" ht="15" customHeight="1" hidden="1">
      <c r="A114" s="504"/>
      <c r="B114" s="491"/>
      <c r="C114" s="492"/>
      <c r="D114" s="493"/>
      <c r="E114" s="862"/>
      <c r="F114" s="494" t="s">
        <v>272</v>
      </c>
      <c r="G114" s="495"/>
      <c r="H114" s="495"/>
      <c r="I114" s="496"/>
      <c r="J114" s="497" t="s">
        <v>273</v>
      </c>
      <c r="K114" s="505" t="s">
        <v>322</v>
      </c>
      <c r="L114" s="499">
        <v>0.05</v>
      </c>
      <c r="M114" s="499">
        <v>0.4</v>
      </c>
      <c r="N114" s="500">
        <v>0.01</v>
      </c>
      <c r="O114" s="501">
        <v>0.05</v>
      </c>
      <c r="P114" s="502"/>
      <c r="Q114" s="503"/>
      <c r="R114" s="503"/>
      <c r="S114" s="496"/>
      <c r="T114" s="490"/>
    </row>
    <row r="115" spans="1:20" ht="15" customHeight="1" hidden="1">
      <c r="A115" s="504"/>
      <c r="B115" s="491"/>
      <c r="C115" s="492"/>
      <c r="D115" s="493"/>
      <c r="E115" s="862"/>
      <c r="F115" s="494" t="s">
        <v>267</v>
      </c>
      <c r="G115" s="495"/>
      <c r="H115" s="495"/>
      <c r="I115" s="496"/>
      <c r="J115" s="497" t="s">
        <v>274</v>
      </c>
      <c r="K115" s="506"/>
      <c r="L115" s="499">
        <v>1</v>
      </c>
      <c r="M115" s="499">
        <v>1.5</v>
      </c>
      <c r="N115" s="500">
        <v>0.01</v>
      </c>
      <c r="O115" s="501">
        <v>1.15</v>
      </c>
      <c r="P115" s="502"/>
      <c r="Q115" s="503"/>
      <c r="R115" s="503"/>
      <c r="S115" s="496"/>
      <c r="T115" s="490"/>
    </row>
    <row r="116" spans="1:20" ht="15" customHeight="1" hidden="1">
      <c r="A116" s="504"/>
      <c r="B116" s="491"/>
      <c r="C116" s="492"/>
      <c r="D116" s="493"/>
      <c r="E116" s="862"/>
      <c r="F116" s="507" t="s">
        <v>275</v>
      </c>
      <c r="G116" s="495"/>
      <c r="H116" s="495"/>
      <c r="I116" s="496"/>
      <c r="J116" s="497" t="s">
        <v>276</v>
      </c>
      <c r="K116" s="506" t="s">
        <v>277</v>
      </c>
      <c r="L116" s="499">
        <v>0.05</v>
      </c>
      <c r="M116" s="499">
        <v>0.5</v>
      </c>
      <c r="N116" s="500">
        <v>0.01</v>
      </c>
      <c r="O116" s="501">
        <v>0.2</v>
      </c>
      <c r="P116" s="502"/>
      <c r="Q116" s="503"/>
      <c r="R116" s="503"/>
      <c r="S116" s="496"/>
      <c r="T116" s="490"/>
    </row>
    <row r="117" spans="1:20" ht="15" customHeight="1" hidden="1">
      <c r="A117" s="504"/>
      <c r="B117" s="491"/>
      <c r="C117" s="492"/>
      <c r="D117" s="493"/>
      <c r="E117" s="862"/>
      <c r="F117" s="494" t="s">
        <v>267</v>
      </c>
      <c r="G117" s="495"/>
      <c r="H117" s="495"/>
      <c r="I117" s="496"/>
      <c r="J117" s="497" t="s">
        <v>278</v>
      </c>
      <c r="K117" s="506"/>
      <c r="L117" s="499">
        <v>1</v>
      </c>
      <c r="M117" s="499">
        <v>1.5</v>
      </c>
      <c r="N117" s="500">
        <v>0.01</v>
      </c>
      <c r="O117" s="501">
        <v>1.15</v>
      </c>
      <c r="P117" s="502"/>
      <c r="Q117" s="503"/>
      <c r="R117" s="503"/>
      <c r="S117" s="496"/>
      <c r="T117" s="490"/>
    </row>
    <row r="118" spans="1:20" ht="15" customHeight="1" hidden="1">
      <c r="A118" s="504"/>
      <c r="B118" s="491"/>
      <c r="C118" s="492"/>
      <c r="D118" s="493"/>
      <c r="E118" s="862"/>
      <c r="F118" s="494" t="s">
        <v>279</v>
      </c>
      <c r="G118" s="495"/>
      <c r="H118" s="495"/>
      <c r="I118" s="496"/>
      <c r="J118" s="497" t="s">
        <v>141</v>
      </c>
      <c r="K118" s="506" t="s">
        <v>413</v>
      </c>
      <c r="L118" s="499">
        <v>0</v>
      </c>
      <c r="M118" s="499">
        <v>75</v>
      </c>
      <c r="N118" s="508">
        <v>0.1</v>
      </c>
      <c r="O118" s="501">
        <v>25</v>
      </c>
      <c r="P118" s="502"/>
      <c r="Q118" s="503"/>
      <c r="R118" s="503"/>
      <c r="S118" s="496"/>
      <c r="T118" s="490"/>
    </row>
    <row r="119" spans="1:20" ht="15" customHeight="1" hidden="1">
      <c r="A119" s="504"/>
      <c r="B119" s="491"/>
      <c r="C119" s="492"/>
      <c r="D119" s="493"/>
      <c r="E119" s="862"/>
      <c r="F119" s="494" t="s">
        <v>267</v>
      </c>
      <c r="G119" s="495"/>
      <c r="H119" s="495"/>
      <c r="I119" s="496"/>
      <c r="J119" s="497" t="s">
        <v>280</v>
      </c>
      <c r="K119" s="506"/>
      <c r="L119" s="499">
        <v>1</v>
      </c>
      <c r="M119" s="499">
        <v>1.5</v>
      </c>
      <c r="N119" s="500">
        <v>0.01</v>
      </c>
      <c r="O119" s="501">
        <v>1.05</v>
      </c>
      <c r="P119" s="502"/>
      <c r="Q119" s="503"/>
      <c r="R119" s="503"/>
      <c r="S119" s="496"/>
      <c r="T119" s="490"/>
    </row>
    <row r="120" spans="1:20" ht="15" customHeight="1" hidden="1">
      <c r="A120" s="504"/>
      <c r="B120" s="491"/>
      <c r="C120" s="492"/>
      <c r="D120" s="493"/>
      <c r="E120" s="862"/>
      <c r="F120" s="494" t="s">
        <v>281</v>
      </c>
      <c r="G120" s="495"/>
      <c r="H120" s="495"/>
      <c r="I120" s="496"/>
      <c r="J120" s="497" t="s">
        <v>282</v>
      </c>
      <c r="K120" s="506" t="s">
        <v>131</v>
      </c>
      <c r="L120" s="499">
        <v>0.01</v>
      </c>
      <c r="M120" s="499">
        <v>2</v>
      </c>
      <c r="N120" s="500">
        <v>0.01</v>
      </c>
      <c r="O120" s="501">
        <v>0.02</v>
      </c>
      <c r="P120" s="502"/>
      <c r="Q120" s="503"/>
      <c r="R120" s="503"/>
      <c r="S120" s="496"/>
      <c r="T120" s="490"/>
    </row>
    <row r="121" spans="1:20" ht="15" customHeight="1" hidden="1">
      <c r="A121" s="504"/>
      <c r="B121" s="491"/>
      <c r="C121" s="492"/>
      <c r="D121" s="493"/>
      <c r="E121" s="862"/>
      <c r="F121" s="494" t="s">
        <v>283</v>
      </c>
      <c r="G121" s="509"/>
      <c r="H121" s="509"/>
      <c r="I121" s="510"/>
      <c r="J121" s="497" t="s">
        <v>284</v>
      </c>
      <c r="K121" s="506" t="s">
        <v>131</v>
      </c>
      <c r="L121" s="499">
        <v>0</v>
      </c>
      <c r="M121" s="499">
        <v>1</v>
      </c>
      <c r="N121" s="500">
        <v>0.01</v>
      </c>
      <c r="O121" s="501">
        <v>0.2</v>
      </c>
      <c r="P121" s="511"/>
      <c r="Q121" s="503"/>
      <c r="R121" s="503"/>
      <c r="S121" s="496"/>
      <c r="T121" s="490"/>
    </row>
    <row r="122" spans="1:256" s="130" customFormat="1" ht="15" customHeight="1" hidden="1" thickBot="1">
      <c r="A122" s="512"/>
      <c r="B122" s="513"/>
      <c r="C122" s="514"/>
      <c r="D122" s="515"/>
      <c r="E122" s="863"/>
      <c r="F122" s="516" t="s">
        <v>285</v>
      </c>
      <c r="G122" s="517"/>
      <c r="H122" s="517"/>
      <c r="I122" s="518"/>
      <c r="J122" s="519" t="s">
        <v>286</v>
      </c>
      <c r="K122" s="520" t="s">
        <v>413</v>
      </c>
      <c r="L122" s="521">
        <v>0</v>
      </c>
      <c r="M122" s="521">
        <v>359.9</v>
      </c>
      <c r="N122" s="522">
        <v>0.1</v>
      </c>
      <c r="O122" s="523">
        <v>0</v>
      </c>
      <c r="P122" s="524"/>
      <c r="Q122" s="525"/>
      <c r="R122" s="525"/>
      <c r="S122" s="518"/>
      <c r="T122" s="526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7"/>
      <c r="AV122" s="107"/>
      <c r="AW122" s="107"/>
      <c r="AX122" s="107"/>
      <c r="AY122" s="107"/>
      <c r="AZ122" s="107"/>
      <c r="BA122" s="107"/>
      <c r="BB122" s="107"/>
      <c r="BC122" s="107"/>
      <c r="BD122" s="107"/>
      <c r="BE122" s="107"/>
      <c r="BF122" s="107"/>
      <c r="BG122" s="107"/>
      <c r="BH122" s="107"/>
      <c r="BI122" s="107"/>
      <c r="BJ122" s="107"/>
      <c r="BK122" s="107"/>
      <c r="BL122" s="107"/>
      <c r="BM122" s="107"/>
      <c r="BN122" s="107"/>
      <c r="BO122" s="107"/>
      <c r="BP122" s="107"/>
      <c r="BQ122" s="107"/>
      <c r="BR122" s="107"/>
      <c r="BS122" s="107"/>
      <c r="BT122" s="107"/>
      <c r="BU122" s="107"/>
      <c r="BV122" s="107"/>
      <c r="BW122" s="107"/>
      <c r="BX122" s="107"/>
      <c r="BY122" s="107"/>
      <c r="BZ122" s="107"/>
      <c r="CA122" s="107"/>
      <c r="CB122" s="107"/>
      <c r="CC122" s="107"/>
      <c r="CD122" s="107"/>
      <c r="CE122" s="107"/>
      <c r="CF122" s="107"/>
      <c r="CG122" s="107"/>
      <c r="CH122" s="107"/>
      <c r="CI122" s="107"/>
      <c r="CJ122" s="107"/>
      <c r="CK122" s="107"/>
      <c r="CL122" s="107"/>
      <c r="CM122" s="107"/>
      <c r="CN122" s="107"/>
      <c r="CO122" s="107"/>
      <c r="CP122" s="107"/>
      <c r="CQ122" s="107"/>
      <c r="CR122" s="107"/>
      <c r="CS122" s="107"/>
      <c r="CT122" s="107"/>
      <c r="CU122" s="107"/>
      <c r="CV122" s="107"/>
      <c r="CW122" s="107"/>
      <c r="CX122" s="107"/>
      <c r="CY122" s="107"/>
      <c r="CZ122" s="107"/>
      <c r="DA122" s="107"/>
      <c r="DB122" s="107"/>
      <c r="DC122" s="107"/>
      <c r="DD122" s="107"/>
      <c r="DE122" s="107"/>
      <c r="DF122" s="107"/>
      <c r="DG122" s="107"/>
      <c r="DH122" s="107"/>
      <c r="DI122" s="107"/>
      <c r="DJ122" s="107"/>
      <c r="DK122" s="107"/>
      <c r="DL122" s="107"/>
      <c r="DM122" s="107"/>
      <c r="DN122" s="107"/>
      <c r="DO122" s="107"/>
      <c r="DP122" s="107"/>
      <c r="DQ122" s="107"/>
      <c r="DR122" s="107"/>
      <c r="DS122" s="107"/>
      <c r="DT122" s="107"/>
      <c r="DU122" s="107"/>
      <c r="DV122" s="107"/>
      <c r="DW122" s="107"/>
      <c r="DX122" s="107"/>
      <c r="DY122" s="107"/>
      <c r="DZ122" s="107"/>
      <c r="EA122" s="107"/>
      <c r="EB122" s="107"/>
      <c r="EC122" s="107"/>
      <c r="ED122" s="107"/>
      <c r="EE122" s="107"/>
      <c r="EF122" s="107"/>
      <c r="EG122" s="107"/>
      <c r="EH122" s="107"/>
      <c r="EI122" s="107"/>
      <c r="EJ122" s="107"/>
      <c r="EK122" s="107"/>
      <c r="EL122" s="107"/>
      <c r="EM122" s="107"/>
      <c r="EN122" s="107"/>
      <c r="EO122" s="107"/>
      <c r="EP122" s="107"/>
      <c r="EQ122" s="107"/>
      <c r="ER122" s="107"/>
      <c r="ES122" s="107"/>
      <c r="ET122" s="107"/>
      <c r="EU122" s="107"/>
      <c r="EV122" s="107"/>
      <c r="EW122" s="107"/>
      <c r="EX122" s="107"/>
      <c r="EY122" s="107"/>
      <c r="EZ122" s="107"/>
      <c r="FA122" s="107"/>
      <c r="FB122" s="107"/>
      <c r="FC122" s="107"/>
      <c r="FD122" s="107"/>
      <c r="FE122" s="107"/>
      <c r="FF122" s="107"/>
      <c r="FG122" s="107"/>
      <c r="FH122" s="107"/>
      <c r="FI122" s="107"/>
      <c r="FJ122" s="107"/>
      <c r="FK122" s="107"/>
      <c r="FL122" s="107"/>
      <c r="FM122" s="107"/>
      <c r="FN122" s="107"/>
      <c r="FO122" s="107"/>
      <c r="FP122" s="107"/>
      <c r="FQ122" s="107"/>
      <c r="FR122" s="107"/>
      <c r="FS122" s="107"/>
      <c r="FT122" s="107"/>
      <c r="FU122" s="107"/>
      <c r="FV122" s="107"/>
      <c r="FW122" s="107"/>
      <c r="FX122" s="107"/>
      <c r="FY122" s="107"/>
      <c r="FZ122" s="107"/>
      <c r="GA122" s="107"/>
      <c r="GB122" s="107"/>
      <c r="GC122" s="107"/>
      <c r="GD122" s="107"/>
      <c r="GE122" s="107"/>
      <c r="GF122" s="107"/>
      <c r="GG122" s="107"/>
      <c r="GH122" s="107"/>
      <c r="GI122" s="107"/>
      <c r="GJ122" s="107"/>
      <c r="GK122" s="107"/>
      <c r="GL122" s="107"/>
      <c r="GM122" s="107"/>
      <c r="GN122" s="107"/>
      <c r="GO122" s="107"/>
      <c r="GP122" s="107"/>
      <c r="GQ122" s="107"/>
      <c r="GR122" s="107"/>
      <c r="GS122" s="107"/>
      <c r="GT122" s="107"/>
      <c r="GU122" s="107"/>
      <c r="GV122" s="107"/>
      <c r="GW122" s="107"/>
      <c r="GX122" s="107"/>
      <c r="GY122" s="107"/>
      <c r="GZ122" s="107"/>
      <c r="HA122" s="107"/>
      <c r="HB122" s="107"/>
      <c r="HC122" s="107"/>
      <c r="HD122" s="107"/>
      <c r="HE122" s="107"/>
      <c r="HF122" s="107"/>
      <c r="HG122" s="107"/>
      <c r="HH122" s="107"/>
      <c r="HI122" s="107"/>
      <c r="HJ122" s="107"/>
      <c r="HK122" s="107"/>
      <c r="HL122" s="107"/>
      <c r="HM122" s="107"/>
      <c r="HN122" s="107"/>
      <c r="HO122" s="107"/>
      <c r="HP122" s="107"/>
      <c r="HQ122" s="107"/>
      <c r="HR122" s="107"/>
      <c r="HS122" s="107"/>
      <c r="HT122" s="107"/>
      <c r="HU122" s="107"/>
      <c r="HV122" s="107"/>
      <c r="HW122" s="107"/>
      <c r="HX122" s="107"/>
      <c r="HY122" s="107"/>
      <c r="HZ122" s="107"/>
      <c r="IA122" s="107"/>
      <c r="IB122" s="107"/>
      <c r="IC122" s="107"/>
      <c r="ID122" s="107"/>
      <c r="IE122" s="107"/>
      <c r="IF122" s="107"/>
      <c r="IG122" s="107"/>
      <c r="IH122" s="107"/>
      <c r="II122" s="107"/>
      <c r="IJ122" s="107"/>
      <c r="IK122" s="107"/>
      <c r="IL122" s="107"/>
      <c r="IM122" s="107"/>
      <c r="IN122" s="107"/>
      <c r="IO122" s="107"/>
      <c r="IP122" s="107"/>
      <c r="IQ122" s="107"/>
      <c r="IR122" s="107"/>
      <c r="IS122" s="107"/>
      <c r="IT122" s="107"/>
      <c r="IU122" s="107"/>
      <c r="IV122" s="107"/>
    </row>
    <row r="123" spans="1:20" ht="15" customHeight="1" thickTop="1">
      <c r="A123" s="162" t="s">
        <v>378</v>
      </c>
      <c r="B123" s="163"/>
      <c r="C123" s="164">
        <v>5</v>
      </c>
      <c r="D123" s="165" t="str">
        <f>IF(LEFT(A123,1)="I","А",IF(LEFT(A123,1)="U","В",IF(LEFT(A123,1)="Z","Ом","")))</f>
        <v>А</v>
      </c>
      <c r="E123" s="812" t="s">
        <v>180</v>
      </c>
      <c r="F123" s="166" t="s">
        <v>138</v>
      </c>
      <c r="G123" s="384"/>
      <c r="H123" s="384"/>
      <c r="I123" s="424"/>
      <c r="J123" s="527" t="s">
        <v>144</v>
      </c>
      <c r="K123" s="528" t="s">
        <v>54</v>
      </c>
      <c r="L123" s="171">
        <v>0.25</v>
      </c>
      <c r="M123" s="172">
        <v>200</v>
      </c>
      <c r="N123" s="172">
        <v>0.001</v>
      </c>
      <c r="O123" s="529">
        <v>0.25</v>
      </c>
      <c r="P123" s="530"/>
      <c r="Q123" s="531"/>
      <c r="R123" s="531"/>
      <c r="S123" s="424"/>
      <c r="T123" s="815">
        <v>1</v>
      </c>
    </row>
    <row r="124" spans="1:20" ht="15" customHeight="1">
      <c r="A124" s="371"/>
      <c r="B124" s="177"/>
      <c r="C124" s="212"/>
      <c r="D124" s="179">
        <f>IF(LEFT(A124,1)="I","А",IF(LEFT(A124,1)="U","В",IF(LEFT(A124,1)="Z","Ом","")))</f>
      </c>
      <c r="E124" s="813"/>
      <c r="F124" s="291" t="s">
        <v>139</v>
      </c>
      <c r="G124" s="426"/>
      <c r="H124" s="426"/>
      <c r="I124" s="427"/>
      <c r="J124" s="294" t="s">
        <v>143</v>
      </c>
      <c r="K124" s="277" t="s">
        <v>108</v>
      </c>
      <c r="L124" s="185">
        <v>0.5</v>
      </c>
      <c r="M124" s="297">
        <v>1</v>
      </c>
      <c r="N124" s="186">
        <v>0.01</v>
      </c>
      <c r="O124" s="533">
        <v>0.95</v>
      </c>
      <c r="P124" s="534"/>
      <c r="Q124" s="535"/>
      <c r="R124" s="535"/>
      <c r="S124" s="427"/>
      <c r="T124" s="816"/>
    </row>
    <row r="125" spans="1:20" ht="15" customHeight="1" thickBot="1">
      <c r="A125" s="445"/>
      <c r="B125" s="177"/>
      <c r="C125" s="212"/>
      <c r="D125" s="179">
        <f>IF(LEFT(A125,1)="I","А",IF(LEFT(A125,1)="U","В",IF(LEFT(A125,1)="Z","Ом","")))</f>
      </c>
      <c r="E125" s="813"/>
      <c r="F125" s="536" t="s">
        <v>215</v>
      </c>
      <c r="G125" s="537"/>
      <c r="H125" s="537"/>
      <c r="I125" s="538"/>
      <c r="J125" s="261" t="s">
        <v>231</v>
      </c>
      <c r="K125" s="272" t="s">
        <v>131</v>
      </c>
      <c r="L125" s="195">
        <v>0</v>
      </c>
      <c r="M125" s="196">
        <v>9999</v>
      </c>
      <c r="N125" s="257">
        <v>0.001</v>
      </c>
      <c r="O125" s="264">
        <v>15</v>
      </c>
      <c r="P125" s="539"/>
      <c r="Q125" s="540"/>
      <c r="R125" s="540"/>
      <c r="S125" s="538"/>
      <c r="T125" s="822"/>
    </row>
    <row r="126" spans="1:20" ht="15" customHeight="1" thickTop="1">
      <c r="A126" s="445"/>
      <c r="B126" s="177"/>
      <c r="C126" s="212"/>
      <c r="D126" s="179">
        <f>IF(LEFT(A126,1)="I","А",IF(LEFT(A126,1)="U","В",IF(LEFT(A126,1)="Z","Ом","")))</f>
      </c>
      <c r="E126" s="813"/>
      <c r="F126" s="536" t="s">
        <v>215</v>
      </c>
      <c r="G126" s="537"/>
      <c r="H126" s="537"/>
      <c r="I126" s="538"/>
      <c r="J126" s="261" t="s">
        <v>179</v>
      </c>
      <c r="K126" s="272" t="s">
        <v>131</v>
      </c>
      <c r="L126" s="195">
        <v>0</v>
      </c>
      <c r="M126" s="262">
        <v>9999</v>
      </c>
      <c r="N126" s="262">
        <v>0.001</v>
      </c>
      <c r="O126" s="264">
        <v>0.35</v>
      </c>
      <c r="P126" s="539"/>
      <c r="Q126" s="540"/>
      <c r="R126" s="540"/>
      <c r="S126" s="538"/>
      <c r="T126" s="339"/>
    </row>
    <row r="127" spans="1:20" s="129" customFormat="1" ht="15" customHeight="1">
      <c r="A127" s="420"/>
      <c r="B127" s="541"/>
      <c r="C127" s="542"/>
      <c r="D127" s="543"/>
      <c r="E127" s="813"/>
      <c r="F127" s="222" t="s">
        <v>238</v>
      </c>
      <c r="G127" s="215"/>
      <c r="H127" s="215"/>
      <c r="I127" s="216"/>
      <c r="J127" s="217" t="s">
        <v>240</v>
      </c>
      <c r="K127" s="218"/>
      <c r="L127" s="542">
        <v>0</v>
      </c>
      <c r="M127" s="544">
        <v>1</v>
      </c>
      <c r="N127" s="544" t="s">
        <v>108</v>
      </c>
      <c r="O127" s="545">
        <v>0</v>
      </c>
      <c r="P127" s="291"/>
      <c r="Q127" s="546"/>
      <c r="R127" s="479"/>
      <c r="S127" s="547"/>
      <c r="T127" s="189"/>
    </row>
    <row r="128" spans="1:20" ht="15" customHeight="1">
      <c r="A128" s="371"/>
      <c r="B128" s="276"/>
      <c r="C128" s="276"/>
      <c r="D128" s="179"/>
      <c r="E128" s="813"/>
      <c r="F128" s="833" t="s">
        <v>363</v>
      </c>
      <c r="G128" s="834"/>
      <c r="H128" s="834"/>
      <c r="I128" s="835"/>
      <c r="J128" s="548" t="s">
        <v>239</v>
      </c>
      <c r="K128" s="281"/>
      <c r="L128" s="549">
        <v>0</v>
      </c>
      <c r="M128" s="550">
        <v>1</v>
      </c>
      <c r="N128" s="550" t="s">
        <v>108</v>
      </c>
      <c r="O128" s="551">
        <v>0</v>
      </c>
      <c r="P128" s="373"/>
      <c r="Q128" s="552"/>
      <c r="R128" s="552"/>
      <c r="S128" s="375"/>
      <c r="T128" s="339"/>
    </row>
    <row r="129" spans="1:20" ht="15" customHeight="1" thickBot="1">
      <c r="A129" s="340"/>
      <c r="B129" s="482"/>
      <c r="C129" s="482"/>
      <c r="D129" s="303"/>
      <c r="E129" s="814"/>
      <c r="F129" s="316" t="s">
        <v>399</v>
      </c>
      <c r="G129" s="317"/>
      <c r="H129" s="317"/>
      <c r="I129" s="318"/>
      <c r="J129" s="553" t="s">
        <v>183</v>
      </c>
      <c r="K129" s="554"/>
      <c r="L129" s="555">
        <v>0</v>
      </c>
      <c r="M129" s="556">
        <v>1</v>
      </c>
      <c r="N129" s="556" t="s">
        <v>108</v>
      </c>
      <c r="O129" s="557">
        <v>0</v>
      </c>
      <c r="P129" s="316"/>
      <c r="Q129" s="483"/>
      <c r="R129" s="483"/>
      <c r="S129" s="318"/>
      <c r="T129" s="339"/>
    </row>
    <row r="130" spans="1:21" ht="15" customHeight="1" thickTop="1">
      <c r="A130" s="162" t="s">
        <v>378</v>
      </c>
      <c r="B130" s="163"/>
      <c r="C130" s="164">
        <v>5</v>
      </c>
      <c r="D130" s="165" t="str">
        <f>IF(LEFT(A130,1)="I","А",IF(LEFT(A130,1)="U","В",IF(LEFT(A130,1)="Z","Ом","")))</f>
        <v>А</v>
      </c>
      <c r="E130" s="773" t="s">
        <v>257</v>
      </c>
      <c r="F130" s="166" t="s">
        <v>138</v>
      </c>
      <c r="G130" s="167"/>
      <c r="H130" s="167"/>
      <c r="I130" s="168"/>
      <c r="J130" s="169" t="s">
        <v>144</v>
      </c>
      <c r="K130" s="170" t="s">
        <v>54</v>
      </c>
      <c r="L130" s="171">
        <v>0.25</v>
      </c>
      <c r="M130" s="172">
        <v>200</v>
      </c>
      <c r="N130" s="172">
        <v>0.001</v>
      </c>
      <c r="O130" s="764">
        <v>14</v>
      </c>
      <c r="P130" s="174"/>
      <c r="Q130" s="172"/>
      <c r="R130" s="333"/>
      <c r="S130" s="334"/>
      <c r="T130" s="802">
        <v>4</v>
      </c>
      <c r="U130" s="149"/>
    </row>
    <row r="131" spans="1:21" ht="15" customHeight="1">
      <c r="A131" s="176"/>
      <c r="B131" s="177"/>
      <c r="C131" s="178"/>
      <c r="D131" s="179">
        <f>IF(LEFT(A131,1)="I","А",IF(LEFT(A131,1)="U","В",IF(LEFT(A131,1)="Z","Ом","")))</f>
      </c>
      <c r="E131" s="774"/>
      <c r="F131" s="180" t="s">
        <v>139</v>
      </c>
      <c r="G131" s="181"/>
      <c r="H131" s="181"/>
      <c r="I131" s="182"/>
      <c r="J131" s="183" t="s">
        <v>140</v>
      </c>
      <c r="K131" s="184"/>
      <c r="L131" s="185">
        <v>0.5</v>
      </c>
      <c r="M131" s="186">
        <v>1</v>
      </c>
      <c r="N131" s="186">
        <v>0.01</v>
      </c>
      <c r="O131" s="298">
        <v>0.95</v>
      </c>
      <c r="P131" s="188"/>
      <c r="Q131" s="186"/>
      <c r="R131" s="254"/>
      <c r="S131" s="338"/>
      <c r="T131" s="803"/>
      <c r="U131" s="149"/>
    </row>
    <row r="132" spans="1:21" ht="15" customHeight="1">
      <c r="A132" s="176"/>
      <c r="B132" s="177"/>
      <c r="C132" s="178"/>
      <c r="D132" s="179">
        <f>IF(LEFT(A132,1)="I","А",IF(LEFT(A132,1)="U","В",IF(LEFT(A132,1)="Z","Ом","")))</f>
      </c>
      <c r="E132" s="774"/>
      <c r="F132" s="190" t="s">
        <v>154</v>
      </c>
      <c r="G132" s="191"/>
      <c r="H132" s="191"/>
      <c r="I132" s="192"/>
      <c r="J132" s="193" t="s">
        <v>258</v>
      </c>
      <c r="K132" s="194" t="s">
        <v>131</v>
      </c>
      <c r="L132" s="195">
        <v>0</v>
      </c>
      <c r="M132" s="196">
        <v>9999</v>
      </c>
      <c r="N132" s="196">
        <v>0.001</v>
      </c>
      <c r="O132" s="264">
        <v>0.25</v>
      </c>
      <c r="P132" s="198"/>
      <c r="Q132" s="199"/>
      <c r="R132" s="199"/>
      <c r="S132" s="192"/>
      <c r="T132" s="803"/>
      <c r="U132" s="149"/>
    </row>
    <row r="133" spans="1:21" ht="15" customHeight="1" thickBot="1">
      <c r="A133" s="368"/>
      <c r="B133" s="354"/>
      <c r="C133" s="481"/>
      <c r="D133" s="324">
        <f>IF(LEFT(A133,1)="I","А",IF(LEFT(A133,1)="U","В",IF(LEFT(A133,1)="Z","Ом","")))</f>
      </c>
      <c r="E133" s="774"/>
      <c r="F133" s="558" t="s">
        <v>259</v>
      </c>
      <c r="G133" s="559"/>
      <c r="H133" s="559"/>
      <c r="I133" s="560"/>
      <c r="J133" s="203" t="s">
        <v>260</v>
      </c>
      <c r="K133" s="204" t="s">
        <v>131</v>
      </c>
      <c r="L133" s="195">
        <v>0</v>
      </c>
      <c r="M133" s="206">
        <v>9999</v>
      </c>
      <c r="N133" s="206">
        <v>0.001</v>
      </c>
      <c r="O133" s="207">
        <v>10</v>
      </c>
      <c r="P133" s="561"/>
      <c r="Q133" s="562"/>
      <c r="R133" s="562"/>
      <c r="S133" s="560"/>
      <c r="T133" s="821"/>
      <c r="U133" s="149"/>
    </row>
    <row r="134" spans="1:21" s="129" customFormat="1" ht="15" customHeight="1" thickTop="1">
      <c r="A134" s="420"/>
      <c r="B134" s="541"/>
      <c r="C134" s="542"/>
      <c r="D134" s="543"/>
      <c r="E134" s="774"/>
      <c r="F134" s="222" t="s">
        <v>400</v>
      </c>
      <c r="G134" s="215"/>
      <c r="H134" s="215"/>
      <c r="I134" s="216"/>
      <c r="J134" s="217" t="s">
        <v>261</v>
      </c>
      <c r="K134" s="218"/>
      <c r="L134" s="542">
        <v>0</v>
      </c>
      <c r="M134" s="544">
        <v>1</v>
      </c>
      <c r="N134" s="544" t="s">
        <v>108</v>
      </c>
      <c r="O134" s="545">
        <v>0</v>
      </c>
      <c r="P134" s="291"/>
      <c r="Q134" s="546"/>
      <c r="R134" s="546"/>
      <c r="S134" s="293"/>
      <c r="T134" s="189"/>
      <c r="U134" s="150"/>
    </row>
    <row r="135" spans="1:21" s="129" customFormat="1" ht="15" customHeight="1" thickBot="1">
      <c r="A135" s="420"/>
      <c r="B135" s="541"/>
      <c r="C135" s="542"/>
      <c r="D135" s="543"/>
      <c r="E135" s="774"/>
      <c r="F135" s="222" t="s">
        <v>458</v>
      </c>
      <c r="G135" s="215"/>
      <c r="H135" s="215"/>
      <c r="I135" s="216"/>
      <c r="J135" s="217" t="s">
        <v>461</v>
      </c>
      <c r="K135" s="218"/>
      <c r="L135" s="542">
        <v>0</v>
      </c>
      <c r="M135" s="544">
        <v>1</v>
      </c>
      <c r="N135" s="544" t="s">
        <v>108</v>
      </c>
      <c r="O135" s="545">
        <v>0</v>
      </c>
      <c r="P135" s="291"/>
      <c r="Q135" s="546"/>
      <c r="R135" s="546"/>
      <c r="S135" s="293"/>
      <c r="T135" s="473"/>
      <c r="U135" s="150"/>
    </row>
    <row r="136" spans="1:21" s="129" customFormat="1" ht="32.25" customHeight="1" thickBot="1" thickTop="1">
      <c r="A136" s="563"/>
      <c r="B136" s="564"/>
      <c r="C136" s="565"/>
      <c r="D136" s="566"/>
      <c r="E136" s="775"/>
      <c r="F136" s="791" t="s">
        <v>459</v>
      </c>
      <c r="G136" s="792"/>
      <c r="H136" s="792"/>
      <c r="I136" s="793"/>
      <c r="J136" s="749" t="s">
        <v>460</v>
      </c>
      <c r="K136" s="567"/>
      <c r="L136" s="750">
        <v>0</v>
      </c>
      <c r="M136" s="652">
        <v>1</v>
      </c>
      <c r="N136" s="652" t="s">
        <v>108</v>
      </c>
      <c r="O136" s="751">
        <v>0</v>
      </c>
      <c r="P136" s="304"/>
      <c r="Q136" s="568"/>
      <c r="R136" s="568"/>
      <c r="S136" s="306"/>
      <c r="T136" s="473"/>
      <c r="U136" s="150"/>
    </row>
    <row r="137" spans="1:20" ht="15" customHeight="1" hidden="1" thickTop="1">
      <c r="A137" s="445"/>
      <c r="B137" s="211"/>
      <c r="C137" s="212"/>
      <c r="D137" s="213">
        <f>IF(LEFT(A137,1)="I","А",IF(LEFT(A137,1)="U","В",IF(LEFT(A137,1)="Z","Ом","")))</f>
      </c>
      <c r="E137" s="569"/>
      <c r="F137" s="258" t="s">
        <v>132</v>
      </c>
      <c r="G137" s="259"/>
      <c r="H137" s="259"/>
      <c r="I137" s="260"/>
      <c r="J137" s="570">
        <v>2</v>
      </c>
      <c r="K137" s="272" t="s">
        <v>131</v>
      </c>
      <c r="L137" s="273">
        <v>0</v>
      </c>
      <c r="M137" s="262">
        <v>9999.99</v>
      </c>
      <c r="N137" s="262">
        <v>0.001</v>
      </c>
      <c r="O137" s="264"/>
      <c r="P137" s="880" t="s">
        <v>151</v>
      </c>
      <c r="Q137" s="881"/>
      <c r="R137" s="881"/>
      <c r="S137" s="882"/>
      <c r="T137" s="816"/>
    </row>
    <row r="138" spans="1:20" ht="15" customHeight="1" hidden="1">
      <c r="A138" s="371"/>
      <c r="B138" s="177"/>
      <c r="C138" s="178"/>
      <c r="D138" s="179">
        <f>IF(LEFT(A138,1)="I","А",IF(LEFT(A138,1)="U","В",IF(LEFT(A138,1)="Z","Ом","")))</f>
      </c>
      <c r="E138" s="569"/>
      <c r="F138" s="190" t="s">
        <v>133</v>
      </c>
      <c r="G138" s="191"/>
      <c r="H138" s="191"/>
      <c r="I138" s="192"/>
      <c r="J138" s="571">
        <v>3</v>
      </c>
      <c r="K138" s="194" t="s">
        <v>131</v>
      </c>
      <c r="L138" s="195">
        <v>0</v>
      </c>
      <c r="M138" s="196">
        <v>9999.99</v>
      </c>
      <c r="N138" s="196">
        <v>0.001</v>
      </c>
      <c r="O138" s="197"/>
      <c r="P138" s="880"/>
      <c r="Q138" s="881"/>
      <c r="R138" s="881"/>
      <c r="S138" s="882"/>
      <c r="T138" s="816"/>
    </row>
    <row r="139" spans="1:20" ht="15" customHeight="1" hidden="1">
      <c r="A139" s="371"/>
      <c r="B139" s="177"/>
      <c r="C139" s="178"/>
      <c r="D139" s="179">
        <f>IF(LEFT(A139,1)="I","А",IF(LEFT(A139,1)="U","В",IF(LEFT(A139,1)="Z","Ом","")))</f>
      </c>
      <c r="E139" s="569"/>
      <c r="F139" s="190" t="s">
        <v>134</v>
      </c>
      <c r="G139" s="191"/>
      <c r="H139" s="191"/>
      <c r="I139" s="192"/>
      <c r="J139" s="572">
        <v>1</v>
      </c>
      <c r="K139" s="194" t="s">
        <v>131</v>
      </c>
      <c r="L139" s="195">
        <v>0</v>
      </c>
      <c r="M139" s="196">
        <v>9999.99</v>
      </c>
      <c r="N139" s="196">
        <v>0.001</v>
      </c>
      <c r="O139" s="197"/>
      <c r="P139" s="880"/>
      <c r="Q139" s="881"/>
      <c r="R139" s="881"/>
      <c r="S139" s="882"/>
      <c r="T139" s="816"/>
    </row>
    <row r="140" spans="1:20" ht="15" customHeight="1" hidden="1">
      <c r="A140" s="371"/>
      <c r="B140" s="177"/>
      <c r="C140" s="178"/>
      <c r="D140" s="179">
        <f>IF(LEFT(A140,1)="I","А",IF(LEFT(A140,1)="U","В",IF(LEFT(A140,1)="Z","Ом","")))</f>
      </c>
      <c r="E140" s="569"/>
      <c r="F140" s="190" t="s">
        <v>135</v>
      </c>
      <c r="G140" s="191"/>
      <c r="H140" s="191"/>
      <c r="I140" s="192"/>
      <c r="J140" s="572">
        <v>2</v>
      </c>
      <c r="K140" s="194" t="s">
        <v>131</v>
      </c>
      <c r="L140" s="195">
        <v>0</v>
      </c>
      <c r="M140" s="196">
        <v>9999.99</v>
      </c>
      <c r="N140" s="196">
        <v>0.001</v>
      </c>
      <c r="O140" s="197"/>
      <c r="P140" s="880"/>
      <c r="Q140" s="881"/>
      <c r="R140" s="881"/>
      <c r="S140" s="882"/>
      <c r="T140" s="816"/>
    </row>
    <row r="141" spans="1:20" ht="15" customHeight="1" hidden="1" thickBot="1">
      <c r="A141" s="446"/>
      <c r="B141" s="301"/>
      <c r="C141" s="468"/>
      <c r="D141" s="303">
        <f>IF(LEFT(A141,1)="I","А",IF(LEFT(A141,1)="U","В",IF(LEFT(A141,1)="Z","Ом","")))</f>
      </c>
      <c r="E141" s="573"/>
      <c r="F141" s="574" t="s">
        <v>136</v>
      </c>
      <c r="G141" s="469"/>
      <c r="H141" s="469"/>
      <c r="I141" s="470"/>
      <c r="J141" s="450">
        <v>3</v>
      </c>
      <c r="K141" s="440" t="s">
        <v>131</v>
      </c>
      <c r="L141" s="452">
        <v>0</v>
      </c>
      <c r="M141" s="441">
        <v>9999.99</v>
      </c>
      <c r="N141" s="441">
        <v>0.001</v>
      </c>
      <c r="O141" s="442"/>
      <c r="P141" s="883"/>
      <c r="Q141" s="884"/>
      <c r="R141" s="884"/>
      <c r="S141" s="885"/>
      <c r="T141" s="822"/>
    </row>
    <row r="142" spans="1:20" ht="15" customHeight="1" hidden="1" thickTop="1">
      <c r="A142" s="162" t="s">
        <v>378</v>
      </c>
      <c r="B142" s="382" t="s">
        <v>137</v>
      </c>
      <c r="C142" s="164">
        <v>5</v>
      </c>
      <c r="D142" s="165" t="s">
        <v>54</v>
      </c>
      <c r="E142" s="773" t="s">
        <v>262</v>
      </c>
      <c r="F142" s="166" t="s">
        <v>138</v>
      </c>
      <c r="G142" s="167"/>
      <c r="H142" s="167"/>
      <c r="I142" s="168"/>
      <c r="J142" s="169" t="s">
        <v>144</v>
      </c>
      <c r="K142" s="170" t="s">
        <v>54</v>
      </c>
      <c r="L142" s="171">
        <v>0.25</v>
      </c>
      <c r="M142" s="172">
        <v>200</v>
      </c>
      <c r="N142" s="172">
        <v>0.001</v>
      </c>
      <c r="O142" s="173">
        <v>5</v>
      </c>
      <c r="P142" s="174"/>
      <c r="Q142" s="172"/>
      <c r="R142" s="172"/>
      <c r="S142" s="175"/>
      <c r="T142" s="802">
        <v>4</v>
      </c>
    </row>
    <row r="143" spans="1:20" ht="15" customHeight="1" hidden="1">
      <c r="A143" s="176"/>
      <c r="B143" s="177"/>
      <c r="C143" s="178"/>
      <c r="D143" s="179"/>
      <c r="E143" s="774"/>
      <c r="F143" s="267" t="s">
        <v>139</v>
      </c>
      <c r="G143" s="292"/>
      <c r="H143" s="292"/>
      <c r="I143" s="293"/>
      <c r="J143" s="294" t="s">
        <v>140</v>
      </c>
      <c r="K143" s="295" t="s">
        <v>108</v>
      </c>
      <c r="L143" s="185">
        <v>0.5</v>
      </c>
      <c r="M143" s="186">
        <v>1</v>
      </c>
      <c r="N143" s="186">
        <v>0.01</v>
      </c>
      <c r="O143" s="298">
        <v>0.95</v>
      </c>
      <c r="P143" s="299"/>
      <c r="Q143" s="297"/>
      <c r="R143" s="297"/>
      <c r="S143" s="295"/>
      <c r="T143" s="803"/>
    </row>
    <row r="144" spans="1:20" ht="15" customHeight="1" hidden="1" thickBot="1">
      <c r="A144" s="176"/>
      <c r="B144" s="177"/>
      <c r="C144" s="178"/>
      <c r="D144" s="179">
        <f>IF(LEFT(A144,1)="I","А",IF(LEFT(A144,1)="U","В",IF(LEFT(A144,1)="Z","Ом","")))</f>
      </c>
      <c r="E144" s="774"/>
      <c r="F144" s="436" t="s">
        <v>154</v>
      </c>
      <c r="G144" s="259"/>
      <c r="H144" s="259"/>
      <c r="I144" s="260"/>
      <c r="J144" s="261" t="s">
        <v>263</v>
      </c>
      <c r="K144" s="272" t="s">
        <v>131</v>
      </c>
      <c r="L144" s="195">
        <v>0</v>
      </c>
      <c r="M144" s="347">
        <v>9999</v>
      </c>
      <c r="N144" s="575">
        <v>0.001</v>
      </c>
      <c r="O144" s="264">
        <v>0.5</v>
      </c>
      <c r="P144" s="265"/>
      <c r="Q144" s="266"/>
      <c r="R144" s="266"/>
      <c r="S144" s="260"/>
      <c r="T144" s="803"/>
    </row>
    <row r="145" spans="1:20" ht="15" customHeight="1" hidden="1" thickTop="1">
      <c r="A145" s="162" t="s">
        <v>378</v>
      </c>
      <c r="B145" s="382" t="s">
        <v>137</v>
      </c>
      <c r="C145" s="164">
        <v>5</v>
      </c>
      <c r="D145" s="165" t="s">
        <v>54</v>
      </c>
      <c r="E145" s="773" t="s">
        <v>264</v>
      </c>
      <c r="F145" s="166" t="s">
        <v>138</v>
      </c>
      <c r="G145" s="167"/>
      <c r="H145" s="167"/>
      <c r="I145" s="168"/>
      <c r="J145" s="169" t="s">
        <v>144</v>
      </c>
      <c r="K145" s="170" t="s">
        <v>54</v>
      </c>
      <c r="L145" s="171">
        <v>0.25</v>
      </c>
      <c r="M145" s="172">
        <v>200</v>
      </c>
      <c r="N145" s="172">
        <v>0.001</v>
      </c>
      <c r="O145" s="173">
        <v>5</v>
      </c>
      <c r="P145" s="174"/>
      <c r="Q145" s="172"/>
      <c r="R145" s="172"/>
      <c r="S145" s="175"/>
      <c r="T145" s="802">
        <v>4</v>
      </c>
    </row>
    <row r="146" spans="1:20" ht="15" customHeight="1" hidden="1">
      <c r="A146" s="176"/>
      <c r="B146" s="177"/>
      <c r="C146" s="178"/>
      <c r="D146" s="179"/>
      <c r="E146" s="774"/>
      <c r="F146" s="267" t="s">
        <v>139</v>
      </c>
      <c r="G146" s="292"/>
      <c r="H146" s="292"/>
      <c r="I146" s="293"/>
      <c r="J146" s="294" t="s">
        <v>140</v>
      </c>
      <c r="K146" s="295" t="s">
        <v>108</v>
      </c>
      <c r="L146" s="185">
        <v>0.5</v>
      </c>
      <c r="M146" s="186">
        <v>1</v>
      </c>
      <c r="N146" s="186">
        <v>0.01</v>
      </c>
      <c r="O146" s="298">
        <v>0.95</v>
      </c>
      <c r="P146" s="299"/>
      <c r="Q146" s="297"/>
      <c r="R146" s="297"/>
      <c r="S146" s="295"/>
      <c r="T146" s="803"/>
    </row>
    <row r="147" spans="1:20" ht="15" customHeight="1" hidden="1" thickBot="1">
      <c r="A147" s="300"/>
      <c r="B147" s="301"/>
      <c r="C147" s="315"/>
      <c r="D147" s="303">
        <f>IF(LEFT(A147,1)="I","А",IF(LEFT(A147,1)="U","В",IF(LEFT(A147,1)="Z","Ом","")))</f>
      </c>
      <c r="E147" s="775"/>
      <c r="F147" s="436" t="s">
        <v>154</v>
      </c>
      <c r="G147" s="437"/>
      <c r="H147" s="437"/>
      <c r="I147" s="438"/>
      <c r="J147" s="439" t="s">
        <v>265</v>
      </c>
      <c r="K147" s="440" t="s">
        <v>131</v>
      </c>
      <c r="L147" s="346">
        <v>0</v>
      </c>
      <c r="M147" s="347">
        <v>9999</v>
      </c>
      <c r="N147" s="575">
        <v>0.001</v>
      </c>
      <c r="O147" s="442">
        <v>1</v>
      </c>
      <c r="P147" s="443"/>
      <c r="Q147" s="444"/>
      <c r="R147" s="444"/>
      <c r="S147" s="438"/>
      <c r="T147" s="803"/>
    </row>
    <row r="148" spans="1:20" ht="15" customHeight="1" hidden="1" thickTop="1">
      <c r="A148" s="162" t="s">
        <v>372</v>
      </c>
      <c r="B148" s="163"/>
      <c r="C148" s="164">
        <v>33.33</v>
      </c>
      <c r="D148" s="165" t="s">
        <v>130</v>
      </c>
      <c r="E148" s="779" t="s">
        <v>370</v>
      </c>
      <c r="F148" s="166" t="s">
        <v>142</v>
      </c>
      <c r="G148" s="167"/>
      <c r="H148" s="167"/>
      <c r="I148" s="168"/>
      <c r="J148" s="169" t="s">
        <v>145</v>
      </c>
      <c r="K148" s="170" t="s">
        <v>130</v>
      </c>
      <c r="L148" s="171">
        <v>0.3</v>
      </c>
      <c r="M148" s="172">
        <v>264</v>
      </c>
      <c r="N148" s="172">
        <v>0.01</v>
      </c>
      <c r="O148" s="173">
        <v>135</v>
      </c>
      <c r="P148" s="174"/>
      <c r="Q148" s="172"/>
      <c r="R148" s="172"/>
      <c r="S148" s="175"/>
      <c r="T148" s="802">
        <v>4</v>
      </c>
    </row>
    <row r="149" spans="1:20" ht="15" customHeight="1" hidden="1" thickBot="1">
      <c r="A149" s="300"/>
      <c r="B149" s="301"/>
      <c r="C149" s="315"/>
      <c r="D149" s="303">
        <f>IF(LEFT(A149,1)="I","А",IF(LEFT(A149,1)="U","В",IF(LEFT(A149,1)="Z","Ом","")))</f>
      </c>
      <c r="E149" s="868"/>
      <c r="F149" s="316" t="s">
        <v>139</v>
      </c>
      <c r="G149" s="317"/>
      <c r="H149" s="317"/>
      <c r="I149" s="318"/>
      <c r="J149" s="319" t="s">
        <v>140</v>
      </c>
      <c r="K149" s="308" t="s">
        <v>108</v>
      </c>
      <c r="L149" s="320">
        <v>0.5</v>
      </c>
      <c r="M149" s="321">
        <v>1</v>
      </c>
      <c r="N149" s="321">
        <v>0.01</v>
      </c>
      <c r="O149" s="322">
        <v>0.95</v>
      </c>
      <c r="P149" s="323"/>
      <c r="Q149" s="321"/>
      <c r="R149" s="321"/>
      <c r="S149" s="308"/>
      <c r="T149" s="803"/>
    </row>
    <row r="150" spans="1:20" ht="15" customHeight="1" hidden="1" thickTop="1">
      <c r="A150" s="162" t="s">
        <v>373</v>
      </c>
      <c r="B150" s="163"/>
      <c r="C150" s="164">
        <v>57.74</v>
      </c>
      <c r="D150" s="165" t="s">
        <v>130</v>
      </c>
      <c r="E150" s="779" t="s">
        <v>371</v>
      </c>
      <c r="F150" s="166" t="s">
        <v>142</v>
      </c>
      <c r="G150" s="167"/>
      <c r="H150" s="167"/>
      <c r="I150" s="168"/>
      <c r="J150" s="169" t="s">
        <v>145</v>
      </c>
      <c r="K150" s="170" t="s">
        <v>130</v>
      </c>
      <c r="L150" s="171">
        <v>0.3</v>
      </c>
      <c r="M150" s="172">
        <v>264</v>
      </c>
      <c r="N150" s="172">
        <v>0.01</v>
      </c>
      <c r="O150" s="173">
        <v>135</v>
      </c>
      <c r="P150" s="174"/>
      <c r="Q150" s="172"/>
      <c r="R150" s="172"/>
      <c r="S150" s="175"/>
      <c r="T150" s="802">
        <v>4</v>
      </c>
    </row>
    <row r="151" spans="1:20" ht="15" customHeight="1" hidden="1" thickBot="1">
      <c r="A151" s="176"/>
      <c r="B151" s="177"/>
      <c r="C151" s="178"/>
      <c r="D151" s="324">
        <f>IF(LEFT(A151,1)="I","А",IF(LEFT(A151,1)="U","В",IF(LEFT(A151,1)="Z","Ом","")))</f>
      </c>
      <c r="E151" s="780"/>
      <c r="F151" s="291" t="s">
        <v>139</v>
      </c>
      <c r="G151" s="292"/>
      <c r="H151" s="292"/>
      <c r="I151" s="293"/>
      <c r="J151" s="294" t="s">
        <v>140</v>
      </c>
      <c r="K151" s="295" t="s">
        <v>108</v>
      </c>
      <c r="L151" s="296">
        <v>0.5</v>
      </c>
      <c r="M151" s="297">
        <v>1</v>
      </c>
      <c r="N151" s="297">
        <v>0.01</v>
      </c>
      <c r="O151" s="298">
        <v>0.95</v>
      </c>
      <c r="P151" s="242"/>
      <c r="Q151" s="243"/>
      <c r="R151" s="243"/>
      <c r="S151" s="240"/>
      <c r="T151" s="803"/>
    </row>
    <row r="152" spans="1:20" ht="15" customHeight="1" hidden="1" thickBot="1">
      <c r="A152" s="300"/>
      <c r="B152" s="301"/>
      <c r="C152" s="315"/>
      <c r="D152" s="303"/>
      <c r="E152" s="781"/>
      <c r="F152" s="714" t="s">
        <v>441</v>
      </c>
      <c r="G152" s="444"/>
      <c r="H152" s="715"/>
      <c r="I152" s="438"/>
      <c r="J152" s="439" t="s">
        <v>442</v>
      </c>
      <c r="K152" s="439" t="s">
        <v>131</v>
      </c>
      <c r="L152" s="626">
        <v>0</v>
      </c>
      <c r="M152" s="441">
        <v>9999</v>
      </c>
      <c r="N152" s="716">
        <v>0.001</v>
      </c>
      <c r="O152" s="442">
        <v>0.05</v>
      </c>
      <c r="P152" s="443"/>
      <c r="Q152" s="444"/>
      <c r="R152" s="444"/>
      <c r="S152" s="438"/>
      <c r="T152" s="587"/>
    </row>
    <row r="153" spans="1:20" ht="15" customHeight="1" hidden="1" thickTop="1">
      <c r="A153" s="162" t="s">
        <v>447</v>
      </c>
      <c r="B153" s="163"/>
      <c r="C153" s="164">
        <v>57.74</v>
      </c>
      <c r="D153" s="165" t="s">
        <v>130</v>
      </c>
      <c r="E153" s="874" t="s">
        <v>434</v>
      </c>
      <c r="F153" s="693" t="s">
        <v>419</v>
      </c>
      <c r="G153" s="694"/>
      <c r="H153" s="487"/>
      <c r="I153" s="488"/>
      <c r="J153" s="695" t="s">
        <v>420</v>
      </c>
      <c r="K153" s="696" t="s">
        <v>277</v>
      </c>
      <c r="L153" s="697">
        <v>30</v>
      </c>
      <c r="M153" s="698">
        <v>80</v>
      </c>
      <c r="N153" s="698">
        <v>0.01</v>
      </c>
      <c r="O153" s="489">
        <v>51</v>
      </c>
      <c r="P153" s="728"/>
      <c r="Q153" s="616"/>
      <c r="R153" s="616"/>
      <c r="S153" s="617"/>
      <c r="T153" s="587"/>
    </row>
    <row r="154" spans="1:20" ht="15" customHeight="1" hidden="1">
      <c r="A154" s="176"/>
      <c r="B154" s="177"/>
      <c r="C154" s="178"/>
      <c r="D154" s="324">
        <f>IF(LEFT(A154,1)="I","А",IF(LEFT(A154,1)="U","В",IF(LEFT(A154,1)="Z","Ом","")))</f>
      </c>
      <c r="E154" s="875"/>
      <c r="F154" s="699" t="s">
        <v>421</v>
      </c>
      <c r="G154" s="700"/>
      <c r="H154" s="700"/>
      <c r="I154" s="701"/>
      <c r="J154" s="702" t="s">
        <v>422</v>
      </c>
      <c r="K154" s="703" t="s">
        <v>277</v>
      </c>
      <c r="L154" s="704">
        <v>30</v>
      </c>
      <c r="M154" s="705">
        <v>80</v>
      </c>
      <c r="N154" s="705">
        <v>0.01</v>
      </c>
      <c r="O154" s="706">
        <v>52</v>
      </c>
      <c r="P154" s="299"/>
      <c r="Q154" s="297"/>
      <c r="R154" s="297"/>
      <c r="S154" s="295"/>
      <c r="T154" s="587"/>
    </row>
    <row r="155" spans="1:20" ht="15" customHeight="1" hidden="1">
      <c r="A155" s="176"/>
      <c r="B155" s="177"/>
      <c r="C155" s="178"/>
      <c r="D155" s="324">
        <f>IF(LEFT(A155,1)="I","А",IF(LEFT(A155,1)="U","В",IF(LEFT(A155,1)="Z","Ом","")))</f>
      </c>
      <c r="E155" s="875"/>
      <c r="F155" s="890" t="s">
        <v>423</v>
      </c>
      <c r="G155" s="891"/>
      <c r="H155" s="891"/>
      <c r="I155" s="892"/>
      <c r="J155" s="707" t="s">
        <v>424</v>
      </c>
      <c r="K155" s="707" t="s">
        <v>277</v>
      </c>
      <c r="L155" s="708">
        <v>30</v>
      </c>
      <c r="M155" s="708">
        <v>80</v>
      </c>
      <c r="N155" s="708">
        <v>0.01</v>
      </c>
      <c r="O155" s="501">
        <v>48</v>
      </c>
      <c r="P155" s="299"/>
      <c r="Q155" s="297"/>
      <c r="R155" s="297"/>
      <c r="S155" s="295"/>
      <c r="T155" s="587"/>
    </row>
    <row r="156" spans="1:20" ht="15" customHeight="1" hidden="1">
      <c r="A156" s="176"/>
      <c r="B156" s="177"/>
      <c r="C156" s="178"/>
      <c r="D156" s="324">
        <f>IF(LEFT(A156,1)="I","А",IF(LEFT(A156,1)="U","В",IF(LEFT(A156,1)="Z","Ом","")))</f>
      </c>
      <c r="E156" s="875"/>
      <c r="F156" s="709" t="s">
        <v>425</v>
      </c>
      <c r="G156" s="710"/>
      <c r="H156" s="710"/>
      <c r="I156" s="711"/>
      <c r="J156" s="505" t="s">
        <v>426</v>
      </c>
      <c r="K156" s="707" t="s">
        <v>277</v>
      </c>
      <c r="L156" s="712">
        <v>30</v>
      </c>
      <c r="M156" s="708">
        <v>80</v>
      </c>
      <c r="N156" s="708">
        <v>0.01</v>
      </c>
      <c r="O156" s="501">
        <v>49</v>
      </c>
      <c r="P156" s="299"/>
      <c r="Q156" s="297"/>
      <c r="R156" s="297"/>
      <c r="S156" s="295"/>
      <c r="T156" s="587"/>
    </row>
    <row r="157" spans="1:20" ht="15" customHeight="1" hidden="1">
      <c r="A157" s="176"/>
      <c r="B157" s="177"/>
      <c r="C157" s="178"/>
      <c r="D157" s="324">
        <f>IF(LEFT(A157,1)="I","А",IF(LEFT(A157,1)="U","В",IF(LEFT(A157,1)="Z","Ом","")))</f>
      </c>
      <c r="E157" s="875"/>
      <c r="F157" s="871" t="s">
        <v>427</v>
      </c>
      <c r="G157" s="872"/>
      <c r="H157" s="872"/>
      <c r="I157" s="873"/>
      <c r="J157" s="713" t="s">
        <v>428</v>
      </c>
      <c r="K157" s="713" t="s">
        <v>277</v>
      </c>
      <c r="L157" s="508">
        <v>0.01</v>
      </c>
      <c r="M157" s="508">
        <v>1</v>
      </c>
      <c r="N157" s="508">
        <v>0.01</v>
      </c>
      <c r="O157" s="501">
        <v>0.25</v>
      </c>
      <c r="P157" s="299"/>
      <c r="Q157" s="297"/>
      <c r="R157" s="297"/>
      <c r="S157" s="295"/>
      <c r="T157" s="587"/>
    </row>
    <row r="158" spans="1:20" ht="15" customHeight="1" hidden="1" thickBot="1">
      <c r="A158" s="300"/>
      <c r="B158" s="301"/>
      <c r="C158" s="315"/>
      <c r="D158" s="303">
        <f>IF(LEFT(A158,1)="I","А",IF(LEFT(A158,1)="U","В",IF(LEFT(A158,1)="Z","Ом","")))</f>
      </c>
      <c r="E158" s="876"/>
      <c r="F158" s="729" t="s">
        <v>429</v>
      </c>
      <c r="G158" s="730"/>
      <c r="H158" s="730"/>
      <c r="I158" s="731"/>
      <c r="J158" s="732" t="s">
        <v>430</v>
      </c>
      <c r="K158" s="733" t="s">
        <v>431</v>
      </c>
      <c r="L158" s="734">
        <v>0.01</v>
      </c>
      <c r="M158" s="735">
        <v>10</v>
      </c>
      <c r="N158" s="735">
        <v>0.01</v>
      </c>
      <c r="O158" s="736">
        <v>1</v>
      </c>
      <c r="P158" s="323"/>
      <c r="Q158" s="321"/>
      <c r="R158" s="321"/>
      <c r="S158" s="308"/>
      <c r="T158" s="587"/>
    </row>
    <row r="159" spans="1:20" ht="15" customHeight="1" hidden="1" thickTop="1">
      <c r="A159" s="785" t="s">
        <v>432</v>
      </c>
      <c r="B159" s="786"/>
      <c r="C159" s="786"/>
      <c r="D159" s="786"/>
      <c r="E159" s="787"/>
      <c r="F159" s="717" t="s">
        <v>433</v>
      </c>
      <c r="G159" s="266"/>
      <c r="H159" s="718"/>
      <c r="I159" s="260"/>
      <c r="J159" s="261" t="s">
        <v>437</v>
      </c>
      <c r="K159" s="261" t="s">
        <v>131</v>
      </c>
      <c r="L159" s="719">
        <v>0</v>
      </c>
      <c r="M159" s="262">
        <v>9999</v>
      </c>
      <c r="N159" s="727">
        <v>0.001</v>
      </c>
      <c r="O159" s="264">
        <v>0.3</v>
      </c>
      <c r="P159" s="720"/>
      <c r="Q159" s="266"/>
      <c r="R159" s="266"/>
      <c r="S159" s="721"/>
      <c r="T159" s="587"/>
    </row>
    <row r="160" spans="1:20" ht="15" customHeight="1" hidden="1">
      <c r="A160" s="785"/>
      <c r="B160" s="786"/>
      <c r="C160" s="786"/>
      <c r="D160" s="786"/>
      <c r="E160" s="787"/>
      <c r="F160" s="588" t="s">
        <v>435</v>
      </c>
      <c r="G160" s="199"/>
      <c r="H160" s="589"/>
      <c r="I160" s="192"/>
      <c r="J160" s="193" t="s">
        <v>438</v>
      </c>
      <c r="K160" s="193" t="s">
        <v>131</v>
      </c>
      <c r="L160" s="590">
        <v>0</v>
      </c>
      <c r="M160" s="196">
        <v>9999</v>
      </c>
      <c r="N160" s="435">
        <v>0.001</v>
      </c>
      <c r="O160" s="197">
        <v>0.5</v>
      </c>
      <c r="P160" s="591"/>
      <c r="Q160" s="199"/>
      <c r="R160" s="199"/>
      <c r="S160" s="592"/>
      <c r="T160" s="587"/>
    </row>
    <row r="161" spans="1:20" ht="15" customHeight="1" hidden="1">
      <c r="A161" s="785"/>
      <c r="B161" s="786"/>
      <c r="C161" s="786"/>
      <c r="D161" s="786"/>
      <c r="E161" s="787"/>
      <c r="F161" s="588" t="s">
        <v>436</v>
      </c>
      <c r="G161" s="199"/>
      <c r="H161" s="589"/>
      <c r="I161" s="192"/>
      <c r="J161" s="193" t="s">
        <v>439</v>
      </c>
      <c r="K161" s="193" t="s">
        <v>131</v>
      </c>
      <c r="L161" s="590">
        <v>0</v>
      </c>
      <c r="M161" s="196">
        <v>9999</v>
      </c>
      <c r="N161" s="435">
        <v>0.001</v>
      </c>
      <c r="O161" s="197">
        <v>0.3</v>
      </c>
      <c r="P161" s="591"/>
      <c r="Q161" s="199"/>
      <c r="R161" s="199"/>
      <c r="S161" s="592"/>
      <c r="T161" s="587"/>
    </row>
    <row r="162" spans="1:20" ht="15" customHeight="1" hidden="1">
      <c r="A162" s="785"/>
      <c r="B162" s="786"/>
      <c r="C162" s="786"/>
      <c r="D162" s="786"/>
      <c r="E162" s="787"/>
      <c r="F162" s="588" t="s">
        <v>215</v>
      </c>
      <c r="G162" s="199"/>
      <c r="H162" s="589"/>
      <c r="I162" s="192"/>
      <c r="J162" s="193" t="s">
        <v>440</v>
      </c>
      <c r="K162" s="193" t="s">
        <v>131</v>
      </c>
      <c r="L162" s="590">
        <v>0</v>
      </c>
      <c r="M162" s="196">
        <v>9999</v>
      </c>
      <c r="N162" s="435">
        <v>0.001</v>
      </c>
      <c r="O162" s="197">
        <v>0.06</v>
      </c>
      <c r="P162" s="591"/>
      <c r="Q162" s="199"/>
      <c r="R162" s="199"/>
      <c r="S162" s="592"/>
      <c r="T162" s="587"/>
    </row>
    <row r="163" spans="1:20" ht="30" customHeight="1" hidden="1">
      <c r="A163" s="785"/>
      <c r="B163" s="786"/>
      <c r="C163" s="786"/>
      <c r="D163" s="786"/>
      <c r="E163" s="787"/>
      <c r="F163" s="877" t="s">
        <v>443</v>
      </c>
      <c r="G163" s="878"/>
      <c r="H163" s="878"/>
      <c r="I163" s="879"/>
      <c r="J163" s="722" t="s">
        <v>446</v>
      </c>
      <c r="K163" s="218"/>
      <c r="L163" s="606">
        <v>0</v>
      </c>
      <c r="M163" s="220">
        <v>1</v>
      </c>
      <c r="N163" s="430" t="s">
        <v>108</v>
      </c>
      <c r="O163" s="221">
        <v>0</v>
      </c>
      <c r="P163" s="723"/>
      <c r="Q163" s="234"/>
      <c r="R163" s="234"/>
      <c r="S163" s="724"/>
      <c r="T163" s="587"/>
    </row>
    <row r="164" spans="1:20" ht="15" customHeight="1" hidden="1" thickBot="1">
      <c r="A164" s="788"/>
      <c r="B164" s="789"/>
      <c r="C164" s="789"/>
      <c r="D164" s="789"/>
      <c r="E164" s="790"/>
      <c r="F164" s="725" t="s">
        <v>444</v>
      </c>
      <c r="G164" s="234"/>
      <c r="H164" s="726"/>
      <c r="I164" s="235"/>
      <c r="J164" s="361" t="s">
        <v>445</v>
      </c>
      <c r="K164" s="218"/>
      <c r="L164" s="606">
        <v>0</v>
      </c>
      <c r="M164" s="220">
        <v>1</v>
      </c>
      <c r="N164" s="430" t="s">
        <v>108</v>
      </c>
      <c r="O164" s="545">
        <v>0</v>
      </c>
      <c r="P164" s="723"/>
      <c r="Q164" s="234"/>
      <c r="R164" s="234"/>
      <c r="S164" s="724"/>
      <c r="T164" s="587"/>
    </row>
    <row r="165" spans="1:20" s="129" customFormat="1" ht="15" customHeight="1" thickTop="1">
      <c r="A165" s="782" t="s">
        <v>336</v>
      </c>
      <c r="B165" s="783"/>
      <c r="C165" s="783"/>
      <c r="D165" s="783"/>
      <c r="E165" s="784"/>
      <c r="F165" s="576" t="s">
        <v>337</v>
      </c>
      <c r="G165" s="577"/>
      <c r="H165" s="578"/>
      <c r="I165" s="579"/>
      <c r="J165" s="580" t="s">
        <v>467</v>
      </c>
      <c r="K165" s="580" t="s">
        <v>131</v>
      </c>
      <c r="L165" s="581">
        <v>0</v>
      </c>
      <c r="M165" s="582">
        <v>9999</v>
      </c>
      <c r="N165" s="583">
        <v>0.001</v>
      </c>
      <c r="O165" s="197">
        <v>0</v>
      </c>
      <c r="P165" s="585"/>
      <c r="Q165" s="577"/>
      <c r="R165" s="577"/>
      <c r="S165" s="586"/>
      <c r="T165" s="587"/>
    </row>
    <row r="166" spans="1:20" s="129" customFormat="1" ht="15" customHeight="1" hidden="1">
      <c r="A166" s="785"/>
      <c r="B166" s="786"/>
      <c r="C166" s="786"/>
      <c r="D166" s="786"/>
      <c r="E166" s="787"/>
      <c r="F166" s="588" t="s">
        <v>337</v>
      </c>
      <c r="G166" s="199"/>
      <c r="H166" s="589"/>
      <c r="I166" s="192"/>
      <c r="J166" s="193" t="s">
        <v>341</v>
      </c>
      <c r="K166" s="193" t="s">
        <v>131</v>
      </c>
      <c r="L166" s="590">
        <v>0</v>
      </c>
      <c r="M166" s="196">
        <v>9999</v>
      </c>
      <c r="N166" s="435">
        <v>0.001</v>
      </c>
      <c r="O166" s="197">
        <v>0.5</v>
      </c>
      <c r="P166" s="591"/>
      <c r="Q166" s="199"/>
      <c r="R166" s="199"/>
      <c r="S166" s="592"/>
      <c r="T166" s="587"/>
    </row>
    <row r="167" spans="1:20" s="129" customFormat="1" ht="15" customHeight="1">
      <c r="A167" s="785"/>
      <c r="B167" s="786"/>
      <c r="C167" s="786"/>
      <c r="D167" s="786"/>
      <c r="E167" s="787"/>
      <c r="F167" s="588" t="s">
        <v>338</v>
      </c>
      <c r="G167" s="199"/>
      <c r="H167" s="589"/>
      <c r="I167" s="192"/>
      <c r="J167" s="193" t="s">
        <v>342</v>
      </c>
      <c r="K167" s="193" t="s">
        <v>131</v>
      </c>
      <c r="L167" s="590">
        <v>0</v>
      </c>
      <c r="M167" s="196">
        <v>9999</v>
      </c>
      <c r="N167" s="435">
        <v>0.001</v>
      </c>
      <c r="O167" s="197">
        <v>0.5</v>
      </c>
      <c r="P167" s="591"/>
      <c r="Q167" s="199"/>
      <c r="R167" s="199"/>
      <c r="S167" s="592"/>
      <c r="T167" s="587"/>
    </row>
    <row r="168" spans="1:20" s="129" customFormat="1" ht="15" customHeight="1">
      <c r="A168" s="785"/>
      <c r="B168" s="786"/>
      <c r="C168" s="786"/>
      <c r="D168" s="786"/>
      <c r="E168" s="787"/>
      <c r="F168" s="588" t="s">
        <v>339</v>
      </c>
      <c r="G168" s="199"/>
      <c r="H168" s="589"/>
      <c r="I168" s="192"/>
      <c r="J168" s="193" t="s">
        <v>343</v>
      </c>
      <c r="K168" s="193" t="s">
        <v>131</v>
      </c>
      <c r="L168" s="590">
        <v>0</v>
      </c>
      <c r="M168" s="196">
        <v>9999</v>
      </c>
      <c r="N168" s="435">
        <v>0.001</v>
      </c>
      <c r="O168" s="197">
        <v>6</v>
      </c>
      <c r="P168" s="591"/>
      <c r="Q168" s="199"/>
      <c r="R168" s="199"/>
      <c r="S168" s="592"/>
      <c r="T168" s="587"/>
    </row>
    <row r="169" spans="1:20" s="129" customFormat="1" ht="15" customHeight="1" thickBot="1">
      <c r="A169" s="788"/>
      <c r="B169" s="789"/>
      <c r="C169" s="789"/>
      <c r="D169" s="789"/>
      <c r="E169" s="790"/>
      <c r="F169" s="593" t="s">
        <v>340</v>
      </c>
      <c r="G169" s="594"/>
      <c r="H169" s="595"/>
      <c r="I169" s="596"/>
      <c r="J169" s="553" t="s">
        <v>344</v>
      </c>
      <c r="K169" s="553" t="s">
        <v>131</v>
      </c>
      <c r="L169" s="597">
        <v>0</v>
      </c>
      <c r="M169" s="556">
        <v>9999</v>
      </c>
      <c r="N169" s="598">
        <v>0.001</v>
      </c>
      <c r="O169" s="557">
        <v>0</v>
      </c>
      <c r="P169" s="599"/>
      <c r="Q169" s="594"/>
      <c r="R169" s="594"/>
      <c r="S169" s="600"/>
      <c r="T169" s="587"/>
    </row>
    <row r="170" spans="1:20" s="129" customFormat="1" ht="15" customHeight="1" hidden="1" thickTop="1">
      <c r="A170" s="782" t="s">
        <v>190</v>
      </c>
      <c r="B170" s="783"/>
      <c r="C170" s="783"/>
      <c r="D170" s="783"/>
      <c r="E170" s="784"/>
      <c r="F170" s="601" t="s">
        <v>401</v>
      </c>
      <c r="G170" s="167"/>
      <c r="H170" s="167"/>
      <c r="I170" s="168"/>
      <c r="J170" s="602" t="s">
        <v>358</v>
      </c>
      <c r="K170" s="603"/>
      <c r="L170" s="604">
        <v>0</v>
      </c>
      <c r="M170" s="332">
        <v>1</v>
      </c>
      <c r="N170" s="386" t="s">
        <v>108</v>
      </c>
      <c r="O170" s="387">
        <v>0</v>
      </c>
      <c r="P170" s="174"/>
      <c r="Q170" s="172"/>
      <c r="R170" s="333"/>
      <c r="S170" s="334"/>
      <c r="T170" s="587"/>
    </row>
    <row r="171" spans="1:20" s="129" customFormat="1" ht="15" customHeight="1" hidden="1">
      <c r="A171" s="785"/>
      <c r="B171" s="786"/>
      <c r="C171" s="786"/>
      <c r="D171" s="786"/>
      <c r="E171" s="787"/>
      <c r="F171" s="291" t="s">
        <v>402</v>
      </c>
      <c r="G171" s="292"/>
      <c r="H171" s="292"/>
      <c r="I171" s="293"/>
      <c r="J171" s="605" t="s">
        <v>185</v>
      </c>
      <c r="K171" s="218"/>
      <c r="L171" s="606">
        <v>0</v>
      </c>
      <c r="M171" s="220">
        <v>1</v>
      </c>
      <c r="N171" s="430" t="s">
        <v>108</v>
      </c>
      <c r="O171" s="545">
        <v>0</v>
      </c>
      <c r="P171" s="299"/>
      <c r="Q171" s="297"/>
      <c r="R171" s="431"/>
      <c r="S171" s="432"/>
      <c r="T171" s="587"/>
    </row>
    <row r="172" spans="1:20" s="129" customFormat="1" ht="15" customHeight="1" hidden="1">
      <c r="A172" s="785"/>
      <c r="B172" s="786"/>
      <c r="C172" s="786"/>
      <c r="D172" s="786"/>
      <c r="E172" s="787"/>
      <c r="F172" s="190" t="s">
        <v>290</v>
      </c>
      <c r="G172" s="191"/>
      <c r="H172" s="191"/>
      <c r="I172" s="192"/>
      <c r="J172" s="571" t="s">
        <v>291</v>
      </c>
      <c r="K172" s="194" t="s">
        <v>131</v>
      </c>
      <c r="L172" s="195">
        <v>0</v>
      </c>
      <c r="M172" s="262">
        <v>9999</v>
      </c>
      <c r="N172" s="434">
        <v>0.001</v>
      </c>
      <c r="O172" s="197">
        <v>20</v>
      </c>
      <c r="P172" s="198"/>
      <c r="Q172" s="199"/>
      <c r="R172" s="199"/>
      <c r="S172" s="192"/>
      <c r="T172" s="587"/>
    </row>
    <row r="173" spans="1:20" s="129" customFormat="1" ht="15" customHeight="1" hidden="1" thickBot="1">
      <c r="A173" s="785"/>
      <c r="B173" s="786"/>
      <c r="C173" s="786"/>
      <c r="D173" s="786"/>
      <c r="E173" s="787"/>
      <c r="F173" s="752" t="s">
        <v>289</v>
      </c>
      <c r="G173" s="753"/>
      <c r="H173" s="753"/>
      <c r="I173" s="753"/>
      <c r="J173" s="754" t="s">
        <v>292</v>
      </c>
      <c r="K173" s="755" t="s">
        <v>131</v>
      </c>
      <c r="L173" s="741">
        <v>0</v>
      </c>
      <c r="M173" s="206">
        <v>9999</v>
      </c>
      <c r="N173" s="756">
        <v>0.001</v>
      </c>
      <c r="O173" s="757">
        <v>6</v>
      </c>
      <c r="P173" s="758"/>
      <c r="Q173" s="759"/>
      <c r="R173" s="759"/>
      <c r="S173" s="760"/>
      <c r="T173" s="587"/>
    </row>
    <row r="174" spans="1:20" s="129" customFormat="1" ht="15" customHeight="1" thickTop="1">
      <c r="A174" s="782" t="s">
        <v>294</v>
      </c>
      <c r="B174" s="783"/>
      <c r="C174" s="783"/>
      <c r="D174" s="783"/>
      <c r="E174" s="784"/>
      <c r="F174" s="601" t="s">
        <v>403</v>
      </c>
      <c r="G174" s="167"/>
      <c r="H174" s="167"/>
      <c r="I174" s="168"/>
      <c r="J174" s="602" t="s">
        <v>295</v>
      </c>
      <c r="K174" s="603"/>
      <c r="L174" s="761">
        <v>0</v>
      </c>
      <c r="M174" s="332">
        <v>1</v>
      </c>
      <c r="N174" s="332" t="s">
        <v>108</v>
      </c>
      <c r="O174" s="387">
        <v>1</v>
      </c>
      <c r="P174" s="174"/>
      <c r="Q174" s="172"/>
      <c r="R174" s="172"/>
      <c r="S174" s="175"/>
      <c r="T174" s="587"/>
    </row>
    <row r="175" spans="1:20" s="129" customFormat="1" ht="15" customHeight="1">
      <c r="A175" s="785"/>
      <c r="B175" s="786"/>
      <c r="C175" s="786"/>
      <c r="D175" s="786"/>
      <c r="E175" s="787"/>
      <c r="F175" s="190" t="s">
        <v>287</v>
      </c>
      <c r="G175" s="191"/>
      <c r="H175" s="191"/>
      <c r="I175" s="192"/>
      <c r="J175" s="571" t="s">
        <v>296</v>
      </c>
      <c r="K175" s="194" t="s">
        <v>131</v>
      </c>
      <c r="L175" s="195">
        <v>0</v>
      </c>
      <c r="M175" s="262">
        <v>9999</v>
      </c>
      <c r="N175" s="434">
        <v>0.001</v>
      </c>
      <c r="O175" s="197">
        <v>3</v>
      </c>
      <c r="P175" s="198"/>
      <c r="Q175" s="199"/>
      <c r="R175" s="199"/>
      <c r="S175" s="192"/>
      <c r="T175" s="587"/>
    </row>
    <row r="176" spans="1:20" s="129" customFormat="1" ht="15" customHeight="1">
      <c r="A176" s="785"/>
      <c r="B176" s="786"/>
      <c r="C176" s="786"/>
      <c r="D176" s="786"/>
      <c r="E176" s="787"/>
      <c r="F176" s="190" t="s">
        <v>215</v>
      </c>
      <c r="G176" s="191"/>
      <c r="H176" s="191"/>
      <c r="I176" s="192"/>
      <c r="J176" s="571" t="s">
        <v>297</v>
      </c>
      <c r="K176" s="194" t="s">
        <v>131</v>
      </c>
      <c r="L176" s="433">
        <v>0</v>
      </c>
      <c r="M176" s="262">
        <v>9999</v>
      </c>
      <c r="N176" s="434">
        <v>0.001</v>
      </c>
      <c r="O176" s="197">
        <v>0.1</v>
      </c>
      <c r="P176" s="621"/>
      <c r="Q176" s="199"/>
      <c r="R176" s="199"/>
      <c r="S176" s="192"/>
      <c r="T176" s="587"/>
    </row>
    <row r="177" spans="1:20" s="129" customFormat="1" ht="15" customHeight="1">
      <c r="A177" s="785"/>
      <c r="B177" s="786"/>
      <c r="C177" s="786"/>
      <c r="D177" s="786"/>
      <c r="E177" s="787"/>
      <c r="F177" s="190" t="s">
        <v>288</v>
      </c>
      <c r="G177" s="191"/>
      <c r="H177" s="191"/>
      <c r="I177" s="192"/>
      <c r="J177" s="571" t="s">
        <v>298</v>
      </c>
      <c r="K177" s="194" t="s">
        <v>131</v>
      </c>
      <c r="L177" s="433">
        <v>0</v>
      </c>
      <c r="M177" s="262">
        <v>9999</v>
      </c>
      <c r="N177" s="434">
        <v>0.001</v>
      </c>
      <c r="O177" s="197">
        <v>20</v>
      </c>
      <c r="P177" s="621"/>
      <c r="Q177" s="199"/>
      <c r="R177" s="199"/>
      <c r="S177" s="192"/>
      <c r="T177" s="587"/>
    </row>
    <row r="178" spans="1:20" s="129" customFormat="1" ht="15" customHeight="1" thickBot="1">
      <c r="A178" s="788"/>
      <c r="B178" s="789"/>
      <c r="C178" s="789"/>
      <c r="D178" s="789"/>
      <c r="E178" s="790"/>
      <c r="F178" s="190" t="s">
        <v>215</v>
      </c>
      <c r="G178" s="201"/>
      <c r="H178" s="201"/>
      <c r="I178" s="202"/>
      <c r="J178" s="622" t="s">
        <v>299</v>
      </c>
      <c r="K178" s="440" t="s">
        <v>131</v>
      </c>
      <c r="L178" s="195">
        <v>0</v>
      </c>
      <c r="M178" s="262">
        <v>9999</v>
      </c>
      <c r="N178" s="623">
        <v>0.001</v>
      </c>
      <c r="O178" s="207">
        <v>2</v>
      </c>
      <c r="P178" s="624"/>
      <c r="Q178" s="209"/>
      <c r="R178" s="209"/>
      <c r="S178" s="202"/>
      <c r="T178" s="587"/>
    </row>
    <row r="179" spans="1:20" s="129" customFormat="1" ht="15" customHeight="1" thickTop="1">
      <c r="A179" s="782" t="s">
        <v>245</v>
      </c>
      <c r="B179" s="783"/>
      <c r="C179" s="783"/>
      <c r="D179" s="783"/>
      <c r="E179" s="784"/>
      <c r="F179" s="607" t="s">
        <v>404</v>
      </c>
      <c r="G179" s="608"/>
      <c r="H179" s="608"/>
      <c r="I179" s="609"/>
      <c r="J179" s="610" t="s">
        <v>364</v>
      </c>
      <c r="K179" s="611"/>
      <c r="L179" s="612">
        <v>0</v>
      </c>
      <c r="M179" s="332">
        <v>1</v>
      </c>
      <c r="N179" s="613" t="s">
        <v>108</v>
      </c>
      <c r="O179" s="614">
        <v>0</v>
      </c>
      <c r="P179" s="615"/>
      <c r="Q179" s="616"/>
      <c r="R179" s="616"/>
      <c r="S179" s="617"/>
      <c r="T179" s="587"/>
    </row>
    <row r="180" spans="1:20" s="129" customFormat="1" ht="15" customHeight="1">
      <c r="A180" s="785"/>
      <c r="B180" s="786"/>
      <c r="C180" s="786"/>
      <c r="D180" s="786"/>
      <c r="E180" s="787"/>
      <c r="F180" s="190" t="s">
        <v>215</v>
      </c>
      <c r="G180" s="191"/>
      <c r="H180" s="191"/>
      <c r="I180" s="192"/>
      <c r="J180" s="571" t="s">
        <v>229</v>
      </c>
      <c r="K180" s="194" t="s">
        <v>131</v>
      </c>
      <c r="L180" s="433">
        <v>0</v>
      </c>
      <c r="M180" s="262">
        <v>9999</v>
      </c>
      <c r="N180" s="434">
        <v>0.001</v>
      </c>
      <c r="O180" s="197">
        <v>0.2</v>
      </c>
      <c r="P180" s="198"/>
      <c r="Q180" s="199"/>
      <c r="R180" s="199"/>
      <c r="S180" s="192"/>
      <c r="T180" s="587"/>
    </row>
    <row r="181" spans="1:20" s="129" customFormat="1" ht="15" customHeight="1">
      <c r="A181" s="785"/>
      <c r="B181" s="786"/>
      <c r="C181" s="786"/>
      <c r="D181" s="786"/>
      <c r="E181" s="787"/>
      <c r="F181" s="190" t="s">
        <v>215</v>
      </c>
      <c r="G181" s="191"/>
      <c r="H181" s="191"/>
      <c r="I181" s="191"/>
      <c r="J181" s="571" t="s">
        <v>230</v>
      </c>
      <c r="K181" s="194" t="s">
        <v>13</v>
      </c>
      <c r="L181" s="590">
        <v>0</v>
      </c>
      <c r="M181" s="262">
        <v>9999</v>
      </c>
      <c r="N181" s="434">
        <v>0.001</v>
      </c>
      <c r="O181" s="197">
        <v>0.2</v>
      </c>
      <c r="P181" s="591"/>
      <c r="Q181" s="199"/>
      <c r="R181" s="199"/>
      <c r="S181" s="192"/>
      <c r="T181" s="587"/>
    </row>
    <row r="182" spans="1:20" s="129" customFormat="1" ht="15" customHeight="1" thickBot="1">
      <c r="A182" s="788"/>
      <c r="B182" s="789"/>
      <c r="C182" s="789"/>
      <c r="D182" s="789"/>
      <c r="E182" s="790"/>
      <c r="F182" s="467" t="s">
        <v>215</v>
      </c>
      <c r="G182" s="437"/>
      <c r="H182" s="437"/>
      <c r="I182" s="437"/>
      <c r="J182" s="625" t="s">
        <v>246</v>
      </c>
      <c r="K182" s="440" t="s">
        <v>13</v>
      </c>
      <c r="L182" s="626">
        <v>0</v>
      </c>
      <c r="M182" s="262">
        <v>9999</v>
      </c>
      <c r="N182" s="623">
        <v>0.001</v>
      </c>
      <c r="O182" s="442">
        <v>0.2</v>
      </c>
      <c r="P182" s="627"/>
      <c r="Q182" s="444"/>
      <c r="R182" s="444"/>
      <c r="S182" s="438"/>
      <c r="T182" s="587"/>
    </row>
    <row r="183" spans="1:20" s="129" customFormat="1" ht="15" customHeight="1" thickTop="1">
      <c r="A183" s="782" t="s">
        <v>247</v>
      </c>
      <c r="B183" s="783"/>
      <c r="C183" s="783"/>
      <c r="D183" s="783"/>
      <c r="E183" s="784"/>
      <c r="F183" s="607" t="s">
        <v>405</v>
      </c>
      <c r="G183" s="608"/>
      <c r="H183" s="608"/>
      <c r="I183" s="609"/>
      <c r="J183" s="610" t="s">
        <v>248</v>
      </c>
      <c r="K183" s="611"/>
      <c r="L183" s="612">
        <v>0</v>
      </c>
      <c r="M183" s="613">
        <v>1</v>
      </c>
      <c r="N183" s="613" t="s">
        <v>108</v>
      </c>
      <c r="O183" s="614">
        <v>1</v>
      </c>
      <c r="P183" s="615"/>
      <c r="Q183" s="616"/>
      <c r="R183" s="616"/>
      <c r="S183" s="617"/>
      <c r="T183" s="587"/>
    </row>
    <row r="184" spans="1:20" s="129" customFormat="1" ht="15" customHeight="1">
      <c r="A184" s="785"/>
      <c r="B184" s="786"/>
      <c r="C184" s="786"/>
      <c r="D184" s="786"/>
      <c r="E184" s="787"/>
      <c r="F184" s="190" t="s">
        <v>215</v>
      </c>
      <c r="G184" s="191"/>
      <c r="H184" s="191"/>
      <c r="I184" s="192"/>
      <c r="J184" s="571" t="s">
        <v>249</v>
      </c>
      <c r="K184" s="194" t="s">
        <v>131</v>
      </c>
      <c r="L184" s="433">
        <v>0</v>
      </c>
      <c r="M184" s="196">
        <v>9999</v>
      </c>
      <c r="N184" s="434">
        <v>0.001</v>
      </c>
      <c r="O184" s="197">
        <v>0.2</v>
      </c>
      <c r="P184" s="198"/>
      <c r="Q184" s="199"/>
      <c r="R184" s="199"/>
      <c r="S184" s="192"/>
      <c r="T184" s="587"/>
    </row>
    <row r="185" spans="1:20" s="129" customFormat="1" ht="15" customHeight="1">
      <c r="A185" s="785"/>
      <c r="B185" s="786"/>
      <c r="C185" s="786"/>
      <c r="D185" s="786"/>
      <c r="E185" s="787"/>
      <c r="F185" s="190" t="s">
        <v>215</v>
      </c>
      <c r="G185" s="191"/>
      <c r="H185" s="191"/>
      <c r="I185" s="191"/>
      <c r="J185" s="571" t="s">
        <v>250</v>
      </c>
      <c r="K185" s="194" t="s">
        <v>131</v>
      </c>
      <c r="L185" s="195">
        <v>0</v>
      </c>
      <c r="M185" s="262">
        <v>9999</v>
      </c>
      <c r="N185" s="434">
        <v>0.001</v>
      </c>
      <c r="O185" s="197">
        <v>15</v>
      </c>
      <c r="P185" s="591"/>
      <c r="Q185" s="199"/>
      <c r="R185" s="199"/>
      <c r="S185" s="192"/>
      <c r="T185" s="587"/>
    </row>
    <row r="186" spans="1:20" s="129" customFormat="1" ht="15" customHeight="1">
      <c r="A186" s="785"/>
      <c r="B186" s="786"/>
      <c r="C186" s="786"/>
      <c r="D186" s="786"/>
      <c r="E186" s="787"/>
      <c r="F186" s="190" t="s">
        <v>215</v>
      </c>
      <c r="G186" s="191"/>
      <c r="H186" s="191"/>
      <c r="I186" s="191"/>
      <c r="J186" s="571" t="s">
        <v>251</v>
      </c>
      <c r="K186" s="194" t="s">
        <v>13</v>
      </c>
      <c r="L186" s="195">
        <v>0</v>
      </c>
      <c r="M186" s="262">
        <v>9999</v>
      </c>
      <c r="N186" s="434">
        <v>0.001</v>
      </c>
      <c r="O186" s="197">
        <v>20</v>
      </c>
      <c r="P186" s="591"/>
      <c r="Q186" s="199"/>
      <c r="R186" s="199"/>
      <c r="S186" s="192"/>
      <c r="T186" s="587"/>
    </row>
    <row r="187" spans="1:20" s="129" customFormat="1" ht="15" customHeight="1" thickBot="1">
      <c r="A187" s="788"/>
      <c r="B187" s="789"/>
      <c r="C187" s="789"/>
      <c r="D187" s="789"/>
      <c r="E187" s="790"/>
      <c r="F187" s="467" t="s">
        <v>215</v>
      </c>
      <c r="G187" s="437"/>
      <c r="H187" s="437"/>
      <c r="I187" s="437"/>
      <c r="J187" s="625" t="s">
        <v>252</v>
      </c>
      <c r="K187" s="440" t="s">
        <v>13</v>
      </c>
      <c r="L187" s="626">
        <v>0</v>
      </c>
      <c r="M187" s="623">
        <v>9999</v>
      </c>
      <c r="N187" s="623">
        <v>0.001</v>
      </c>
      <c r="O187" s="442">
        <v>0.001</v>
      </c>
      <c r="P187" s="627"/>
      <c r="Q187" s="444"/>
      <c r="R187" s="444"/>
      <c r="S187" s="438"/>
      <c r="T187" s="587"/>
    </row>
    <row r="188" spans="1:20" s="129" customFormat="1" ht="15" customHeight="1" thickTop="1">
      <c r="A188" s="782" t="s">
        <v>293</v>
      </c>
      <c r="B188" s="783"/>
      <c r="C188" s="783"/>
      <c r="D188" s="783"/>
      <c r="E188" s="784"/>
      <c r="F188" s="607" t="s">
        <v>406</v>
      </c>
      <c r="G188" s="608"/>
      <c r="H188" s="608"/>
      <c r="I188" s="609"/>
      <c r="J188" s="610" t="s">
        <v>300</v>
      </c>
      <c r="K188" s="611"/>
      <c r="L188" s="612">
        <v>0</v>
      </c>
      <c r="M188" s="613">
        <v>1</v>
      </c>
      <c r="N188" s="613" t="s">
        <v>108</v>
      </c>
      <c r="O188" s="614">
        <v>1</v>
      </c>
      <c r="P188" s="615"/>
      <c r="Q188" s="616"/>
      <c r="R188" s="616"/>
      <c r="S188" s="617"/>
      <c r="T188" s="587"/>
    </row>
    <row r="189" spans="1:20" s="129" customFormat="1" ht="15" customHeight="1">
      <c r="A189" s="785"/>
      <c r="B189" s="786"/>
      <c r="C189" s="786"/>
      <c r="D189" s="786"/>
      <c r="E189" s="787"/>
      <c r="F189" s="618" t="s">
        <v>407</v>
      </c>
      <c r="G189" s="292"/>
      <c r="H189" s="292"/>
      <c r="I189" s="293"/>
      <c r="J189" s="619" t="s">
        <v>362</v>
      </c>
      <c r="K189" s="218"/>
      <c r="L189" s="620">
        <v>0</v>
      </c>
      <c r="M189" s="220">
        <v>1</v>
      </c>
      <c r="N189" s="220" t="s">
        <v>108</v>
      </c>
      <c r="O189" s="221">
        <v>1</v>
      </c>
      <c r="P189" s="299"/>
      <c r="Q189" s="297"/>
      <c r="R189" s="297"/>
      <c r="S189" s="295"/>
      <c r="T189" s="587"/>
    </row>
    <row r="190" spans="1:20" s="129" customFormat="1" ht="15" customHeight="1">
      <c r="A190" s="785"/>
      <c r="B190" s="786"/>
      <c r="C190" s="786"/>
      <c r="D190" s="786"/>
      <c r="E190" s="787"/>
      <c r="F190" s="618" t="s">
        <v>462</v>
      </c>
      <c r="G190" s="292"/>
      <c r="H190" s="292"/>
      <c r="I190" s="293"/>
      <c r="J190" s="619" t="s">
        <v>266</v>
      </c>
      <c r="K190" s="218"/>
      <c r="L190" s="620">
        <v>0</v>
      </c>
      <c r="M190" s="231">
        <v>1</v>
      </c>
      <c r="N190" s="220" t="s">
        <v>108</v>
      </c>
      <c r="O190" s="221">
        <v>1</v>
      </c>
      <c r="P190" s="299"/>
      <c r="Q190" s="297"/>
      <c r="R190" s="297"/>
      <c r="S190" s="295"/>
      <c r="T190" s="587"/>
    </row>
    <row r="191" spans="1:20" s="129" customFormat="1" ht="15" customHeight="1">
      <c r="A191" s="785"/>
      <c r="B191" s="786"/>
      <c r="C191" s="786"/>
      <c r="D191" s="786"/>
      <c r="E191" s="787"/>
      <c r="F191" s="190" t="s">
        <v>303</v>
      </c>
      <c r="G191" s="191"/>
      <c r="H191" s="191"/>
      <c r="I191" s="192"/>
      <c r="J191" s="571" t="s">
        <v>301</v>
      </c>
      <c r="K191" s="194" t="s">
        <v>131</v>
      </c>
      <c r="L191" s="195">
        <v>0</v>
      </c>
      <c r="M191" s="262">
        <v>9999</v>
      </c>
      <c r="N191" s="434">
        <v>0.001</v>
      </c>
      <c r="O191" s="197">
        <v>0.5</v>
      </c>
      <c r="P191" s="198"/>
      <c r="Q191" s="199"/>
      <c r="R191" s="199"/>
      <c r="S191" s="192"/>
      <c r="T191" s="587"/>
    </row>
    <row r="192" spans="1:20" s="129" customFormat="1" ht="15" customHeight="1">
      <c r="A192" s="785"/>
      <c r="B192" s="786"/>
      <c r="C192" s="786"/>
      <c r="D192" s="786"/>
      <c r="E192" s="787"/>
      <c r="F192" s="190" t="s">
        <v>303</v>
      </c>
      <c r="G192" s="191"/>
      <c r="H192" s="191"/>
      <c r="I192" s="191"/>
      <c r="J192" s="571" t="s">
        <v>302</v>
      </c>
      <c r="K192" s="194" t="s">
        <v>131</v>
      </c>
      <c r="L192" s="195">
        <v>0</v>
      </c>
      <c r="M192" s="262">
        <v>9999</v>
      </c>
      <c r="N192" s="434">
        <v>0.001</v>
      </c>
      <c r="O192" s="197">
        <v>0.5</v>
      </c>
      <c r="P192" s="591"/>
      <c r="Q192" s="199"/>
      <c r="R192" s="199"/>
      <c r="S192" s="192"/>
      <c r="T192" s="587"/>
    </row>
    <row r="193" spans="1:20" s="129" customFormat="1" ht="15" customHeight="1">
      <c r="A193" s="785"/>
      <c r="B193" s="786"/>
      <c r="C193" s="786"/>
      <c r="D193" s="786"/>
      <c r="E193" s="787"/>
      <c r="F193" s="190" t="s">
        <v>212</v>
      </c>
      <c r="G193" s="191"/>
      <c r="H193" s="191"/>
      <c r="I193" s="191"/>
      <c r="J193" s="571" t="s">
        <v>347</v>
      </c>
      <c r="K193" s="194" t="s">
        <v>131</v>
      </c>
      <c r="L193" s="590">
        <v>0</v>
      </c>
      <c r="M193" s="262">
        <v>9999</v>
      </c>
      <c r="N193" s="434">
        <v>0.001</v>
      </c>
      <c r="O193" s="197">
        <v>1</v>
      </c>
      <c r="P193" s="591"/>
      <c r="Q193" s="199"/>
      <c r="R193" s="199"/>
      <c r="S193" s="192"/>
      <c r="T193" s="587"/>
    </row>
    <row r="194" spans="1:20" s="129" customFormat="1" ht="15" customHeight="1" thickBot="1">
      <c r="A194" s="788"/>
      <c r="B194" s="789"/>
      <c r="C194" s="789"/>
      <c r="D194" s="789"/>
      <c r="E194" s="790"/>
      <c r="F194" s="467" t="s">
        <v>212</v>
      </c>
      <c r="G194" s="437"/>
      <c r="H194" s="437"/>
      <c r="I194" s="437"/>
      <c r="J194" s="625" t="s">
        <v>348</v>
      </c>
      <c r="K194" s="440" t="s">
        <v>13</v>
      </c>
      <c r="L194" s="626">
        <v>0</v>
      </c>
      <c r="M194" s="347">
        <v>9999</v>
      </c>
      <c r="N194" s="623">
        <v>0.001</v>
      </c>
      <c r="O194" s="442">
        <v>1</v>
      </c>
      <c r="P194" s="627"/>
      <c r="Q194" s="444"/>
      <c r="R194" s="444"/>
      <c r="S194" s="438"/>
      <c r="T194" s="587"/>
    </row>
    <row r="195" spans="1:20" ht="15" customHeight="1" thickBot="1" thickTop="1">
      <c r="A195" s="817" t="s">
        <v>214</v>
      </c>
      <c r="B195" s="818"/>
      <c r="C195" s="818"/>
      <c r="D195" s="818"/>
      <c r="E195" s="819"/>
      <c r="F195" s="628" t="s">
        <v>215</v>
      </c>
      <c r="G195" s="629"/>
      <c r="H195" s="629"/>
      <c r="I195" s="630"/>
      <c r="J195" s="631" t="s">
        <v>216</v>
      </c>
      <c r="K195" s="345" t="s">
        <v>131</v>
      </c>
      <c r="L195" s="632">
        <v>0</v>
      </c>
      <c r="M195" s="633">
        <v>9999</v>
      </c>
      <c r="N195" s="632">
        <v>0.001</v>
      </c>
      <c r="O195" s="348">
        <v>0.005</v>
      </c>
      <c r="P195" s="634"/>
      <c r="Q195" s="634"/>
      <c r="R195" s="634"/>
      <c r="S195" s="635"/>
      <c r="T195" s="636"/>
    </row>
    <row r="196" spans="1:20" ht="15" customHeight="1" thickBot="1" thickTop="1">
      <c r="A196" s="817" t="s">
        <v>253</v>
      </c>
      <c r="B196" s="818"/>
      <c r="C196" s="818"/>
      <c r="D196" s="818"/>
      <c r="E196" s="819"/>
      <c r="F196" s="628" t="s">
        <v>215</v>
      </c>
      <c r="G196" s="629"/>
      <c r="H196" s="629"/>
      <c r="I196" s="630"/>
      <c r="J196" s="637" t="s">
        <v>254</v>
      </c>
      <c r="K196" s="638" t="s">
        <v>131</v>
      </c>
      <c r="L196" s="632">
        <v>0</v>
      </c>
      <c r="M196" s="633">
        <v>9999</v>
      </c>
      <c r="N196" s="632">
        <v>0.001</v>
      </c>
      <c r="O196" s="639">
        <v>0.005</v>
      </c>
      <c r="P196" s="634"/>
      <c r="Q196" s="634"/>
      <c r="R196" s="634"/>
      <c r="S196" s="635"/>
      <c r="T196" s="636"/>
    </row>
    <row r="197" spans="1:20" ht="15" customHeight="1" thickTop="1">
      <c r="A197" s="782" t="s">
        <v>158</v>
      </c>
      <c r="B197" s="783"/>
      <c r="C197" s="783"/>
      <c r="D197" s="783"/>
      <c r="E197" s="784"/>
      <c r="F197" s="640" t="s">
        <v>191</v>
      </c>
      <c r="G197" s="259"/>
      <c r="H197" s="259"/>
      <c r="I197" s="260"/>
      <c r="J197" s="261" t="s">
        <v>193</v>
      </c>
      <c r="K197" s="272" t="s">
        <v>131</v>
      </c>
      <c r="L197" s="195">
        <v>0</v>
      </c>
      <c r="M197" s="262">
        <v>9999</v>
      </c>
      <c r="N197" s="194">
        <v>0.001</v>
      </c>
      <c r="O197" s="197">
        <v>2.5</v>
      </c>
      <c r="P197" s="265"/>
      <c r="Q197" s="266"/>
      <c r="R197" s="266"/>
      <c r="S197" s="260"/>
      <c r="T197" s="152"/>
    </row>
    <row r="198" spans="1:20" ht="15" customHeight="1">
      <c r="A198" s="785"/>
      <c r="B198" s="786"/>
      <c r="C198" s="786"/>
      <c r="D198" s="786"/>
      <c r="E198" s="787"/>
      <c r="F198" s="190" t="s">
        <v>192</v>
      </c>
      <c r="G198" s="191"/>
      <c r="H198" s="191"/>
      <c r="I198" s="192"/>
      <c r="J198" s="193" t="s">
        <v>194</v>
      </c>
      <c r="K198" s="194" t="s">
        <v>131</v>
      </c>
      <c r="L198" s="195">
        <v>0</v>
      </c>
      <c r="M198" s="262">
        <v>9999</v>
      </c>
      <c r="N198" s="194">
        <v>0.001</v>
      </c>
      <c r="O198" s="197">
        <v>5</v>
      </c>
      <c r="P198" s="198"/>
      <c r="Q198" s="199"/>
      <c r="R198" s="199"/>
      <c r="S198" s="192"/>
      <c r="T198" s="152"/>
    </row>
    <row r="199" spans="1:20" ht="15" customHeight="1" thickBot="1">
      <c r="A199" s="785"/>
      <c r="B199" s="786"/>
      <c r="C199" s="786"/>
      <c r="D199" s="786"/>
      <c r="E199" s="787"/>
      <c r="F199" s="214" t="s">
        <v>408</v>
      </c>
      <c r="G199" s="215"/>
      <c r="H199" s="215"/>
      <c r="I199" s="215"/>
      <c r="J199" s="217" t="s">
        <v>241</v>
      </c>
      <c r="K199" s="217"/>
      <c r="L199" s="641">
        <v>0</v>
      </c>
      <c r="M199" s="556">
        <v>1</v>
      </c>
      <c r="N199" s="642" t="s">
        <v>108</v>
      </c>
      <c r="O199" s="545">
        <v>1</v>
      </c>
      <c r="P199" s="271"/>
      <c r="Q199" s="223"/>
      <c r="R199" s="223"/>
      <c r="S199" s="216"/>
      <c r="T199" s="152"/>
    </row>
    <row r="200" spans="1:20" ht="15" customHeight="1" thickTop="1">
      <c r="A200" s="782" t="s">
        <v>156</v>
      </c>
      <c r="B200" s="783"/>
      <c r="C200" s="783"/>
      <c r="D200" s="783"/>
      <c r="E200" s="784"/>
      <c r="F200" s="640" t="s">
        <v>195</v>
      </c>
      <c r="G200" s="643"/>
      <c r="H200" s="643"/>
      <c r="I200" s="579"/>
      <c r="J200" s="580" t="s">
        <v>197</v>
      </c>
      <c r="K200" s="644" t="s">
        <v>131</v>
      </c>
      <c r="L200" s="273">
        <v>0</v>
      </c>
      <c r="M200" s="262">
        <v>9999</v>
      </c>
      <c r="N200" s="644">
        <v>0.001</v>
      </c>
      <c r="O200" s="584">
        <v>0.1</v>
      </c>
      <c r="P200" s="645"/>
      <c r="Q200" s="577"/>
      <c r="R200" s="577"/>
      <c r="S200" s="579"/>
      <c r="T200" s="152"/>
    </row>
    <row r="201" spans="1:20" ht="15" customHeight="1">
      <c r="A201" s="785"/>
      <c r="B201" s="786"/>
      <c r="C201" s="786"/>
      <c r="D201" s="786"/>
      <c r="E201" s="787"/>
      <c r="F201" s="258" t="s">
        <v>212</v>
      </c>
      <c r="G201" s="259"/>
      <c r="H201" s="259"/>
      <c r="I201" s="260"/>
      <c r="J201" s="261" t="s">
        <v>349</v>
      </c>
      <c r="K201" s="272" t="s">
        <v>13</v>
      </c>
      <c r="L201" s="273">
        <v>0</v>
      </c>
      <c r="M201" s="262">
        <v>9999</v>
      </c>
      <c r="N201" s="646">
        <v>0.001</v>
      </c>
      <c r="O201" s="264">
        <v>1</v>
      </c>
      <c r="P201" s="265"/>
      <c r="Q201" s="266"/>
      <c r="R201" s="266"/>
      <c r="S201" s="260"/>
      <c r="T201" s="152"/>
    </row>
    <row r="202" spans="1:20" ht="15" customHeight="1">
      <c r="A202" s="785"/>
      <c r="B202" s="786"/>
      <c r="C202" s="786"/>
      <c r="D202" s="786"/>
      <c r="E202" s="787"/>
      <c r="F202" s="190" t="s">
        <v>196</v>
      </c>
      <c r="G202" s="191"/>
      <c r="H202" s="191"/>
      <c r="I202" s="192"/>
      <c r="J202" s="571" t="s">
        <v>198</v>
      </c>
      <c r="K202" s="194" t="s">
        <v>131</v>
      </c>
      <c r="L202" s="195">
        <v>0</v>
      </c>
      <c r="M202" s="262">
        <v>9999</v>
      </c>
      <c r="N202" s="196">
        <v>0.001</v>
      </c>
      <c r="O202" s="197">
        <v>3</v>
      </c>
      <c r="P202" s="198"/>
      <c r="Q202" s="199"/>
      <c r="R202" s="199"/>
      <c r="S202" s="192"/>
      <c r="T202" s="152"/>
    </row>
    <row r="203" spans="1:20" ht="15" customHeight="1" thickBot="1">
      <c r="A203" s="788"/>
      <c r="B203" s="789"/>
      <c r="C203" s="789"/>
      <c r="D203" s="789"/>
      <c r="E203" s="790"/>
      <c r="F203" s="647" t="s">
        <v>409</v>
      </c>
      <c r="G203" s="648"/>
      <c r="H203" s="648"/>
      <c r="I203" s="649"/>
      <c r="J203" s="650" t="s">
        <v>309</v>
      </c>
      <c r="K203" s="313"/>
      <c r="L203" s="651">
        <v>0</v>
      </c>
      <c r="M203" s="310">
        <v>1</v>
      </c>
      <c r="N203" s="313" t="s">
        <v>108</v>
      </c>
      <c r="O203" s="311">
        <v>0</v>
      </c>
      <c r="P203" s="309"/>
      <c r="Q203" s="310"/>
      <c r="R203" s="652"/>
      <c r="S203" s="313"/>
      <c r="T203" s="653"/>
    </row>
    <row r="204" spans="1:20" ht="15" customHeight="1" thickTop="1">
      <c r="A204" s="782" t="s">
        <v>157</v>
      </c>
      <c r="B204" s="783"/>
      <c r="C204" s="783"/>
      <c r="D204" s="783"/>
      <c r="E204" s="784"/>
      <c r="F204" s="640" t="s">
        <v>200</v>
      </c>
      <c r="G204" s="643"/>
      <c r="H204" s="643"/>
      <c r="I204" s="579"/>
      <c r="J204" s="580" t="s">
        <v>201</v>
      </c>
      <c r="K204" s="654" t="s">
        <v>131</v>
      </c>
      <c r="L204" s="655">
        <v>0</v>
      </c>
      <c r="M204" s="262">
        <v>9999</v>
      </c>
      <c r="N204" s="644">
        <v>0.001</v>
      </c>
      <c r="O204" s="584">
        <v>1</v>
      </c>
      <c r="P204" s="645"/>
      <c r="Q204" s="577"/>
      <c r="R204" s="577"/>
      <c r="S204" s="579"/>
      <c r="T204" s="152"/>
    </row>
    <row r="205" spans="1:20" ht="15" customHeight="1">
      <c r="A205" s="785"/>
      <c r="B205" s="786"/>
      <c r="C205" s="786"/>
      <c r="D205" s="786"/>
      <c r="E205" s="787"/>
      <c r="F205" s="656" t="s">
        <v>212</v>
      </c>
      <c r="G205" s="453"/>
      <c r="H205" s="453"/>
      <c r="I205" s="454"/>
      <c r="J205" s="193" t="s">
        <v>217</v>
      </c>
      <c r="K205" s="193" t="s">
        <v>131</v>
      </c>
      <c r="L205" s="657">
        <v>0</v>
      </c>
      <c r="M205" s="262">
        <v>9999</v>
      </c>
      <c r="N205" s="657">
        <v>0.001</v>
      </c>
      <c r="O205" s="197">
        <v>1</v>
      </c>
      <c r="P205" s="658"/>
      <c r="Q205" s="658"/>
      <c r="R205" s="658"/>
      <c r="S205" s="466"/>
      <c r="T205" s="636"/>
    </row>
    <row r="206" spans="1:20" ht="15" customHeight="1">
      <c r="A206" s="785"/>
      <c r="B206" s="786"/>
      <c r="C206" s="786"/>
      <c r="D206" s="786"/>
      <c r="E206" s="787"/>
      <c r="F206" s="190" t="s">
        <v>202</v>
      </c>
      <c r="G206" s="191"/>
      <c r="H206" s="191"/>
      <c r="I206" s="192"/>
      <c r="J206" s="193" t="s">
        <v>203</v>
      </c>
      <c r="K206" s="272" t="s">
        <v>131</v>
      </c>
      <c r="L206" s="195">
        <v>0</v>
      </c>
      <c r="M206" s="262">
        <v>9999</v>
      </c>
      <c r="N206" s="194">
        <v>0.001</v>
      </c>
      <c r="O206" s="197">
        <v>0.1</v>
      </c>
      <c r="P206" s="198"/>
      <c r="Q206" s="199"/>
      <c r="R206" s="199"/>
      <c r="S206" s="192"/>
      <c r="T206" s="152"/>
    </row>
    <row r="207" spans="1:20" ht="15" customHeight="1">
      <c r="A207" s="785"/>
      <c r="B207" s="786"/>
      <c r="C207" s="786"/>
      <c r="D207" s="786"/>
      <c r="E207" s="787"/>
      <c r="F207" s="190" t="s">
        <v>204</v>
      </c>
      <c r="G207" s="191"/>
      <c r="H207" s="191"/>
      <c r="I207" s="192"/>
      <c r="J207" s="193" t="s">
        <v>205</v>
      </c>
      <c r="K207" s="194" t="s">
        <v>131</v>
      </c>
      <c r="L207" s="195">
        <v>0</v>
      </c>
      <c r="M207" s="262">
        <v>9999</v>
      </c>
      <c r="N207" s="194">
        <v>0.001</v>
      </c>
      <c r="O207" s="197">
        <v>0.1</v>
      </c>
      <c r="P207" s="198"/>
      <c r="Q207" s="199"/>
      <c r="R207" s="199"/>
      <c r="S207" s="192"/>
      <c r="T207" s="152"/>
    </row>
    <row r="208" spans="1:20" ht="15" customHeight="1">
      <c r="A208" s="785"/>
      <c r="B208" s="786"/>
      <c r="C208" s="786"/>
      <c r="D208" s="786"/>
      <c r="E208" s="787"/>
      <c r="F208" s="190" t="s">
        <v>207</v>
      </c>
      <c r="G208" s="191"/>
      <c r="H208" s="191"/>
      <c r="I208" s="192"/>
      <c r="J208" s="193" t="s">
        <v>206</v>
      </c>
      <c r="K208" s="194" t="s">
        <v>131</v>
      </c>
      <c r="L208" s="195">
        <v>0</v>
      </c>
      <c r="M208" s="262">
        <v>9999</v>
      </c>
      <c r="N208" s="194">
        <v>0.001</v>
      </c>
      <c r="O208" s="197">
        <v>2</v>
      </c>
      <c r="P208" s="198"/>
      <c r="Q208" s="199"/>
      <c r="R208" s="199"/>
      <c r="S208" s="192"/>
      <c r="T208" s="152"/>
    </row>
    <row r="209" spans="1:20" ht="15" customHeight="1">
      <c r="A209" s="785"/>
      <c r="B209" s="786"/>
      <c r="C209" s="786"/>
      <c r="D209" s="786"/>
      <c r="E209" s="787"/>
      <c r="F209" s="190" t="s">
        <v>209</v>
      </c>
      <c r="G209" s="191"/>
      <c r="H209" s="191"/>
      <c r="I209" s="192"/>
      <c r="J209" s="193" t="s">
        <v>208</v>
      </c>
      <c r="K209" s="194" t="s">
        <v>131</v>
      </c>
      <c r="L209" s="195">
        <v>0</v>
      </c>
      <c r="M209" s="262">
        <v>9999</v>
      </c>
      <c r="N209" s="194">
        <v>0.001</v>
      </c>
      <c r="O209" s="197">
        <v>1.5</v>
      </c>
      <c r="P209" s="198"/>
      <c r="Q209" s="199"/>
      <c r="R209" s="199"/>
      <c r="S209" s="192"/>
      <c r="T209" s="152"/>
    </row>
    <row r="210" spans="1:20" ht="15" customHeight="1" thickBot="1">
      <c r="A210" s="788"/>
      <c r="B210" s="789"/>
      <c r="C210" s="789"/>
      <c r="D210" s="789"/>
      <c r="E210" s="790"/>
      <c r="F210" s="665" t="s">
        <v>323</v>
      </c>
      <c r="G210" s="666"/>
      <c r="H210" s="666"/>
      <c r="I210" s="667"/>
      <c r="J210" s="553" t="s">
        <v>324</v>
      </c>
      <c r="K210" s="308"/>
      <c r="L210" s="668">
        <v>0</v>
      </c>
      <c r="M210" s="321">
        <v>1</v>
      </c>
      <c r="N210" s="668" t="s">
        <v>108</v>
      </c>
      <c r="O210" s="322">
        <v>0</v>
      </c>
      <c r="P210" s="320"/>
      <c r="Q210" s="321"/>
      <c r="R210" s="669"/>
      <c r="S210" s="308"/>
      <c r="T210" s="664"/>
    </row>
    <row r="211" spans="1:20" s="129" customFormat="1" ht="15" customHeight="1" thickBot="1" thickTop="1">
      <c r="A211" s="817" t="s">
        <v>211</v>
      </c>
      <c r="B211" s="818"/>
      <c r="C211" s="818"/>
      <c r="D211" s="818"/>
      <c r="E211" s="819"/>
      <c r="F211" s="670" t="s">
        <v>210</v>
      </c>
      <c r="G211" s="671"/>
      <c r="H211" s="671"/>
      <c r="I211" s="672"/>
      <c r="J211" s="637" t="s">
        <v>211</v>
      </c>
      <c r="K211" s="638" t="s">
        <v>131</v>
      </c>
      <c r="L211" s="673">
        <v>0</v>
      </c>
      <c r="M211" s="633">
        <v>9999</v>
      </c>
      <c r="N211" s="632">
        <v>0.001</v>
      </c>
      <c r="O211" s="639">
        <v>0.5</v>
      </c>
      <c r="P211" s="674"/>
      <c r="Q211" s="675"/>
      <c r="R211" s="675"/>
      <c r="S211" s="672"/>
      <c r="T211" s="587"/>
    </row>
    <row r="212" spans="1:20" s="129" customFormat="1" ht="15" customHeight="1" thickTop="1">
      <c r="A212" s="782" t="s">
        <v>213</v>
      </c>
      <c r="B212" s="783"/>
      <c r="C212" s="783"/>
      <c r="D212" s="783"/>
      <c r="E212" s="784"/>
      <c r="F212" s="618" t="s">
        <v>410</v>
      </c>
      <c r="G212" s="292"/>
      <c r="H212" s="292"/>
      <c r="I212" s="293"/>
      <c r="J212" s="676" t="s">
        <v>186</v>
      </c>
      <c r="K212" s="218"/>
      <c r="L212" s="677">
        <v>0</v>
      </c>
      <c r="M212" s="231">
        <v>1</v>
      </c>
      <c r="N212" s="430" t="s">
        <v>108</v>
      </c>
      <c r="O212" s="221">
        <v>0</v>
      </c>
      <c r="P212" s="299"/>
      <c r="Q212" s="297"/>
      <c r="R212" s="297"/>
      <c r="S212" s="295"/>
      <c r="T212" s="587"/>
    </row>
    <row r="213" spans="1:20" s="129" customFormat="1" ht="15" customHeight="1">
      <c r="A213" s="785"/>
      <c r="B213" s="786"/>
      <c r="C213" s="786"/>
      <c r="D213" s="786"/>
      <c r="E213" s="787"/>
      <c r="F213" s="618" t="s">
        <v>411</v>
      </c>
      <c r="G213" s="678"/>
      <c r="H213" s="678"/>
      <c r="I213" s="679"/>
      <c r="J213" s="224" t="s">
        <v>187</v>
      </c>
      <c r="K213" s="295"/>
      <c r="L213" s="620">
        <v>0</v>
      </c>
      <c r="M213" s="220">
        <v>1</v>
      </c>
      <c r="N213" s="220" t="s">
        <v>108</v>
      </c>
      <c r="O213" s="298">
        <v>0</v>
      </c>
      <c r="P213" s="296"/>
      <c r="Q213" s="297"/>
      <c r="R213" s="220"/>
      <c r="S213" s="295"/>
      <c r="T213" s="587"/>
    </row>
    <row r="214" spans="1:20" ht="15" customHeight="1" thickBot="1">
      <c r="A214" s="785"/>
      <c r="B214" s="786"/>
      <c r="C214" s="786"/>
      <c r="D214" s="786"/>
      <c r="E214" s="787"/>
      <c r="F214" s="659" t="s">
        <v>412</v>
      </c>
      <c r="G214" s="660"/>
      <c r="H214" s="660"/>
      <c r="I214" s="661"/>
      <c r="J214" s="662" t="s">
        <v>199</v>
      </c>
      <c r="K214" s="381"/>
      <c r="L214" s="663">
        <v>0</v>
      </c>
      <c r="M214" s="378">
        <v>1</v>
      </c>
      <c r="N214" s="381" t="s">
        <v>108</v>
      </c>
      <c r="O214" s="379">
        <v>0</v>
      </c>
      <c r="P214" s="377"/>
      <c r="Q214" s="378"/>
      <c r="R214" s="289"/>
      <c r="S214" s="381"/>
      <c r="T214" s="653"/>
    </row>
    <row r="215" spans="1:20" s="129" customFormat="1" ht="15" customHeight="1" thickTop="1">
      <c r="A215" s="785"/>
      <c r="B215" s="786"/>
      <c r="C215" s="786"/>
      <c r="D215" s="786"/>
      <c r="E215" s="787"/>
      <c r="F215" s="190" t="s">
        <v>303</v>
      </c>
      <c r="G215" s="191"/>
      <c r="H215" s="191"/>
      <c r="I215" s="192"/>
      <c r="J215" s="571" t="s">
        <v>345</v>
      </c>
      <c r="K215" s="194" t="s">
        <v>131</v>
      </c>
      <c r="L215" s="195">
        <v>0</v>
      </c>
      <c r="M215" s="196">
        <v>9999</v>
      </c>
      <c r="N215" s="434">
        <v>0.001</v>
      </c>
      <c r="O215" s="197">
        <v>0.2</v>
      </c>
      <c r="P215" s="198"/>
      <c r="Q215" s="199"/>
      <c r="R215" s="199"/>
      <c r="S215" s="192"/>
      <c r="T215" s="587"/>
    </row>
    <row r="216" spans="1:20" s="129" customFormat="1" ht="15" customHeight="1" thickBot="1">
      <c r="A216" s="788"/>
      <c r="B216" s="789"/>
      <c r="C216" s="789"/>
      <c r="D216" s="789"/>
      <c r="E216" s="790"/>
      <c r="F216" s="190" t="s">
        <v>303</v>
      </c>
      <c r="G216" s="191"/>
      <c r="H216" s="191"/>
      <c r="I216" s="191"/>
      <c r="J216" s="571" t="s">
        <v>346</v>
      </c>
      <c r="K216" s="194" t="s">
        <v>131</v>
      </c>
      <c r="L216" s="195">
        <v>0</v>
      </c>
      <c r="M216" s="262">
        <v>9999</v>
      </c>
      <c r="N216" s="434">
        <v>0.001</v>
      </c>
      <c r="O216" s="197">
        <v>0.2</v>
      </c>
      <c r="P216" s="591"/>
      <c r="Q216" s="199"/>
      <c r="R216" s="199"/>
      <c r="S216" s="192"/>
      <c r="T216" s="587"/>
    </row>
    <row r="217" spans="1:20" ht="15" customHeight="1" thickBot="1" thickTop="1">
      <c r="A217" s="817" t="s">
        <v>232</v>
      </c>
      <c r="B217" s="818"/>
      <c r="C217" s="818"/>
      <c r="D217" s="818"/>
      <c r="E217" s="819"/>
      <c r="F217" s="670" t="s">
        <v>212</v>
      </c>
      <c r="G217" s="671"/>
      <c r="H217" s="671"/>
      <c r="I217" s="672"/>
      <c r="J217" s="680" t="s">
        <v>350</v>
      </c>
      <c r="K217" s="638" t="s">
        <v>131</v>
      </c>
      <c r="L217" s="673">
        <v>0</v>
      </c>
      <c r="M217" s="633">
        <v>9999</v>
      </c>
      <c r="N217" s="638">
        <v>0.001</v>
      </c>
      <c r="O217" s="639">
        <v>1</v>
      </c>
      <c r="P217" s="674"/>
      <c r="Q217" s="675"/>
      <c r="R217" s="675"/>
      <c r="S217" s="672"/>
      <c r="T217" s="636"/>
    </row>
    <row r="218" ht="17.25" thickTop="1"/>
    <row r="219" spans="6:15" s="131" customFormat="1" ht="16.5">
      <c r="F219" s="132"/>
      <c r="H219" s="132"/>
      <c r="J219" s="148"/>
      <c r="O219" s="148"/>
    </row>
    <row r="220" spans="6:15" s="131" customFormat="1" ht="17.25" thickBot="1">
      <c r="F220" s="132"/>
      <c r="H220" s="132"/>
      <c r="J220" s="148"/>
      <c r="O220" s="148"/>
    </row>
    <row r="221" spans="3:15" s="132" customFormat="1" ht="45" customHeight="1" thickBot="1">
      <c r="C221" s="838" t="s">
        <v>159</v>
      </c>
      <c r="D221" s="839"/>
      <c r="E221" s="771" t="s">
        <v>17</v>
      </c>
      <c r="F221" s="772"/>
      <c r="G221" s="134" t="s">
        <v>18</v>
      </c>
      <c r="H221" s="135" t="s">
        <v>19</v>
      </c>
      <c r="I221" s="140" t="s">
        <v>20</v>
      </c>
      <c r="J221" s="147"/>
      <c r="K221" s="133" t="s">
        <v>21</v>
      </c>
      <c r="L221" s="135"/>
      <c r="M221" s="139"/>
      <c r="O221" s="128"/>
    </row>
    <row r="222" spans="3:15" s="132" customFormat="1" ht="19.5" customHeight="1">
      <c r="C222" s="794"/>
      <c r="D222" s="795"/>
      <c r="E222" s="826" t="s">
        <v>28</v>
      </c>
      <c r="F222" s="827"/>
      <c r="G222" s="141"/>
      <c r="H222" s="136"/>
      <c r="I222" s="144"/>
      <c r="J222" s="807"/>
      <c r="K222" s="808"/>
      <c r="L222" s="808"/>
      <c r="M222" s="809"/>
      <c r="O222" s="128"/>
    </row>
    <row r="223" spans="3:15" s="132" customFormat="1" ht="19.5" customHeight="1">
      <c r="C223" s="800"/>
      <c r="D223" s="801"/>
      <c r="E223" s="766" t="s">
        <v>160</v>
      </c>
      <c r="F223" s="767"/>
      <c r="G223" s="142"/>
      <c r="H223" s="137"/>
      <c r="I223" s="145"/>
      <c r="J223" s="768"/>
      <c r="K223" s="769"/>
      <c r="L223" s="769"/>
      <c r="M223" s="770"/>
      <c r="O223" s="128"/>
    </row>
    <row r="224" spans="3:15" s="132" customFormat="1" ht="19.5" customHeight="1">
      <c r="C224" s="800"/>
      <c r="D224" s="801"/>
      <c r="E224" s="766" t="s">
        <v>160</v>
      </c>
      <c r="F224" s="767"/>
      <c r="G224" s="142"/>
      <c r="H224" s="137"/>
      <c r="I224" s="145"/>
      <c r="J224" s="768"/>
      <c r="K224" s="769"/>
      <c r="L224" s="769"/>
      <c r="M224" s="770"/>
      <c r="O224" s="128"/>
    </row>
    <row r="225" spans="3:15" s="132" customFormat="1" ht="19.5" customHeight="1" thickBot="1">
      <c r="C225" s="796"/>
      <c r="D225" s="797"/>
      <c r="E225" s="798" t="s">
        <v>161</v>
      </c>
      <c r="F225" s="799"/>
      <c r="G225" s="143"/>
      <c r="H225" s="138"/>
      <c r="I225" s="146"/>
      <c r="J225" s="804"/>
      <c r="K225" s="805"/>
      <c r="L225" s="805"/>
      <c r="M225" s="806"/>
      <c r="O225" s="128"/>
    </row>
    <row r="226" spans="6:15" s="131" customFormat="1" ht="16.5">
      <c r="F226" s="132"/>
      <c r="H226" s="132"/>
      <c r="J226" s="148"/>
      <c r="O226" s="148"/>
    </row>
    <row r="227" spans="6:15" s="131" customFormat="1" ht="16.5">
      <c r="F227" s="132"/>
      <c r="H227" s="132"/>
      <c r="J227" s="148"/>
      <c r="O227" s="148"/>
    </row>
  </sheetData>
  <sheetProtection/>
  <mergeCells count="122">
    <mergeCell ref="E5:E13"/>
    <mergeCell ref="H60:I60"/>
    <mergeCell ref="H61:I61"/>
    <mergeCell ref="F60:G61"/>
    <mergeCell ref="E145:E147"/>
    <mergeCell ref="F155:I155"/>
    <mergeCell ref="F65:G66"/>
    <mergeCell ref="F63:G64"/>
    <mergeCell ref="E28:E41"/>
    <mergeCell ref="E75:E79"/>
    <mergeCell ref="E153:E158"/>
    <mergeCell ref="E150:E152"/>
    <mergeCell ref="F163:I163"/>
    <mergeCell ref="A159:E164"/>
    <mergeCell ref="E142:E144"/>
    <mergeCell ref="P137:S141"/>
    <mergeCell ref="T145:T147"/>
    <mergeCell ref="H64:I64"/>
    <mergeCell ref="H67:I67"/>
    <mergeCell ref="T94:T95"/>
    <mergeCell ref="F157:I157"/>
    <mergeCell ref="T123:T125"/>
    <mergeCell ref="T150:T151"/>
    <mergeCell ref="A188:E194"/>
    <mergeCell ref="A165:E169"/>
    <mergeCell ref="F10:I10"/>
    <mergeCell ref="E42:E47"/>
    <mergeCell ref="E48:E49"/>
    <mergeCell ref="F67:G68"/>
    <mergeCell ref="F128:I128"/>
    <mergeCell ref="E148:E149"/>
    <mergeCell ref="H65:I65"/>
    <mergeCell ref="L3:N3"/>
    <mergeCell ref="F23:I23"/>
    <mergeCell ref="A200:E203"/>
    <mergeCell ref="E108:E110"/>
    <mergeCell ref="A174:E178"/>
    <mergeCell ref="E54:E56"/>
    <mergeCell ref="E57:E59"/>
    <mergeCell ref="A197:E199"/>
    <mergeCell ref="K3:K4"/>
    <mergeCell ref="E111:E122"/>
    <mergeCell ref="A195:E195"/>
    <mergeCell ref="A1:S1"/>
    <mergeCell ref="F3:I4"/>
    <mergeCell ref="J3:J4"/>
    <mergeCell ref="O3:O4"/>
    <mergeCell ref="P3:S3"/>
    <mergeCell ref="E80:E84"/>
    <mergeCell ref="F80:F82"/>
    <mergeCell ref="E73:E74"/>
    <mergeCell ref="E14:E15"/>
    <mergeCell ref="E85:E89"/>
    <mergeCell ref="T57:T58"/>
    <mergeCell ref="T52:T53"/>
    <mergeCell ref="T48:T49"/>
    <mergeCell ref="E60:E72"/>
    <mergeCell ref="T90:T93"/>
    <mergeCell ref="T65:T66"/>
    <mergeCell ref="T63:T64"/>
    <mergeCell ref="H63:I63"/>
    <mergeCell ref="H68:I68"/>
    <mergeCell ref="E222:F222"/>
    <mergeCell ref="A3:D3"/>
    <mergeCell ref="E3:E4"/>
    <mergeCell ref="E16:E27"/>
    <mergeCell ref="F36:I36"/>
    <mergeCell ref="F83:F84"/>
    <mergeCell ref="A183:E187"/>
    <mergeCell ref="A179:E182"/>
    <mergeCell ref="C221:D221"/>
    <mergeCell ref="H66:I66"/>
    <mergeCell ref="A170:E173"/>
    <mergeCell ref="T137:T141"/>
    <mergeCell ref="E106:E107"/>
    <mergeCell ref="O89:S89"/>
    <mergeCell ref="F110:I110"/>
    <mergeCell ref="T108:T109"/>
    <mergeCell ref="T100:T102"/>
    <mergeCell ref="T142:T144"/>
    <mergeCell ref="T148:T149"/>
    <mergeCell ref="T104:T105"/>
    <mergeCell ref="A217:E217"/>
    <mergeCell ref="T42:T47"/>
    <mergeCell ref="F90:F93"/>
    <mergeCell ref="T130:T133"/>
    <mergeCell ref="T50:T51"/>
    <mergeCell ref="T60:T61"/>
    <mergeCell ref="A196:E196"/>
    <mergeCell ref="E130:E136"/>
    <mergeCell ref="A211:E211"/>
    <mergeCell ref="T85:T89"/>
    <mergeCell ref="T5:T7"/>
    <mergeCell ref="T16:T21"/>
    <mergeCell ref="T14:T15"/>
    <mergeCell ref="E50:E51"/>
    <mergeCell ref="T67:T68"/>
    <mergeCell ref="E123:E129"/>
    <mergeCell ref="E104:E105"/>
    <mergeCell ref="T106:T107"/>
    <mergeCell ref="E52:E53"/>
    <mergeCell ref="T54:T55"/>
    <mergeCell ref="C225:D225"/>
    <mergeCell ref="E225:F225"/>
    <mergeCell ref="C223:D223"/>
    <mergeCell ref="A204:E210"/>
    <mergeCell ref="C224:D224"/>
    <mergeCell ref="T75:T79"/>
    <mergeCell ref="J225:M225"/>
    <mergeCell ref="J223:M223"/>
    <mergeCell ref="J222:M222"/>
    <mergeCell ref="F94:F97"/>
    <mergeCell ref="E223:F223"/>
    <mergeCell ref="E224:F224"/>
    <mergeCell ref="J224:M224"/>
    <mergeCell ref="E221:F221"/>
    <mergeCell ref="E100:E103"/>
    <mergeCell ref="F99:I99"/>
    <mergeCell ref="E90:E99"/>
    <mergeCell ref="A212:E216"/>
    <mergeCell ref="F136:I136"/>
    <mergeCell ref="C222:D222"/>
  </mergeCells>
  <dataValidations count="1">
    <dataValidation type="decimal" allowBlank="1" showInputMessage="1" showErrorMessage="1" errorTitle="Ошибка ввода" error="Значение уставки не входит в допустимый диапазон" sqref="O96 O205 O92 O195:O196 O211 O217 O153:O158 O111:O122">
      <formula1>L96</formula1>
      <formula2>M96</formula2>
    </dataValidation>
  </dataValidations>
  <printOptions/>
  <pageMargins left="0.2362204724409449" right="0.15748031496062992" top="0.31496062992125984" bottom="0.5118110236220472" header="0.2362204724409449" footer="0.5118110236220472"/>
  <pageSetup fitToHeight="0" fitToWidth="1" horizontalDpi="600" verticalDpi="600" orientation="landscape" paperSize="9" scale="69" r:id="rId1"/>
  <headerFooter alignWithMargins="0">
    <oddFooter>&amp;RГ-&amp;P</oddFooter>
  </headerFooter>
  <rowBreaks count="5" manualBreakCount="5">
    <brk id="47" max="18" man="1"/>
    <brk id="89" max="18" man="1"/>
    <brk id="129" max="18" man="1"/>
    <brk id="158" max="18" man="1"/>
    <brk id="194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2:L24"/>
  <sheetViews>
    <sheetView showGridLines="0" zoomScalePageLayoutView="0" workbookViewId="0" topLeftCell="A1">
      <selection activeCell="P14" sqref="P14"/>
    </sheetView>
  </sheetViews>
  <sheetFormatPr defaultColWidth="9.140625" defaultRowHeight="12.75"/>
  <cols>
    <col min="1" max="1" width="7.57421875" style="0" customWidth="1"/>
    <col min="5" max="5" width="8.28125" style="0" customWidth="1"/>
    <col min="6" max="6" width="22.57421875" style="0" customWidth="1"/>
    <col min="7" max="7" width="14.00390625" style="0" bestFit="1" customWidth="1"/>
    <col min="8" max="8" width="9.8515625" style="0" customWidth="1"/>
    <col min="9" max="9" width="1.57421875" style="0" customWidth="1"/>
    <col min="10" max="10" width="8.7109375" style="0" bestFit="1" customWidth="1"/>
    <col min="11" max="11" width="10.421875" style="0" customWidth="1"/>
  </cols>
  <sheetData>
    <row r="2" spans="1:6" ht="16.5" thickBot="1">
      <c r="A2" s="2" t="s">
        <v>93</v>
      </c>
      <c r="B2" s="3"/>
      <c r="C2" s="3"/>
      <c r="D2" s="3"/>
      <c r="E2" s="3"/>
      <c r="F2" s="2"/>
    </row>
    <row r="3" spans="1:10" ht="16.5" thickBot="1">
      <c r="A3" s="73" t="s">
        <v>32</v>
      </c>
      <c r="B3" s="900" t="s">
        <v>33</v>
      </c>
      <c r="C3" s="901"/>
      <c r="D3" s="901"/>
      <c r="E3" s="901"/>
      <c r="F3" s="902"/>
      <c r="G3" s="74" t="s">
        <v>34</v>
      </c>
      <c r="H3" s="6" t="s">
        <v>35</v>
      </c>
      <c r="I3" s="7"/>
      <c r="J3" s="7" t="s">
        <v>36</v>
      </c>
    </row>
    <row r="4" spans="1:10" ht="16.5" thickBot="1">
      <c r="A4" s="75">
        <v>1</v>
      </c>
      <c r="B4" s="895" t="str">
        <f>CONCATENATE("Тип ",RIGHT(A2,LEN(A2)-SEARCH("Параметры",A2)-LEN("Параметры")))</f>
        <v>Тип генератора</v>
      </c>
      <c r="C4" s="896"/>
      <c r="D4" s="896"/>
      <c r="E4" s="896"/>
      <c r="F4" s="897"/>
      <c r="G4" s="903"/>
      <c r="H4" s="904"/>
      <c r="I4" s="904"/>
      <c r="J4" s="905"/>
    </row>
    <row r="5" spans="1:10" ht="16.5" thickBot="1">
      <c r="A5" s="76">
        <v>2</v>
      </c>
      <c r="B5" s="895" t="str">
        <f>CONCATENATE("Обозначение ",RIGHT(A2,LEN(A2)-SEARCH("Параметры",A2)-LEN("Параметры"))," на схеме")</f>
        <v>Обозначение генератора на схеме</v>
      </c>
      <c r="C5" s="896"/>
      <c r="D5" s="896"/>
      <c r="E5" s="896"/>
      <c r="F5" s="897"/>
      <c r="G5" s="903"/>
      <c r="H5" s="904"/>
      <c r="I5" s="904"/>
      <c r="J5" s="905"/>
    </row>
    <row r="6" spans="1:10" ht="15.75">
      <c r="A6" s="76">
        <v>3</v>
      </c>
      <c r="B6" s="895" t="s">
        <v>94</v>
      </c>
      <c r="C6" s="896"/>
      <c r="D6" s="896"/>
      <c r="E6" s="896"/>
      <c r="F6" s="897"/>
      <c r="G6" s="77" t="s">
        <v>95</v>
      </c>
      <c r="H6" s="898">
        <v>6.6</v>
      </c>
      <c r="I6" s="899"/>
      <c r="J6" s="78" t="s">
        <v>41</v>
      </c>
    </row>
    <row r="7" spans="1:10" ht="15.75">
      <c r="A7" s="76">
        <v>4</v>
      </c>
      <c r="B7" s="79" t="s">
        <v>96</v>
      </c>
      <c r="C7" s="80"/>
      <c r="D7" s="80"/>
      <c r="E7" s="80"/>
      <c r="F7" s="81"/>
      <c r="G7" s="82" t="s">
        <v>97</v>
      </c>
      <c r="H7" s="906">
        <v>5.72</v>
      </c>
      <c r="I7" s="907"/>
      <c r="J7" s="83" t="s">
        <v>98</v>
      </c>
    </row>
    <row r="8" spans="1:10" ht="15.75">
      <c r="A8" s="76">
        <v>5</v>
      </c>
      <c r="B8" s="895" t="s">
        <v>99</v>
      </c>
      <c r="C8" s="896"/>
      <c r="D8" s="896"/>
      <c r="E8" s="896"/>
      <c r="F8" s="897"/>
      <c r="G8" s="82" t="s">
        <v>100</v>
      </c>
      <c r="H8" s="906">
        <v>0.8</v>
      </c>
      <c r="I8" s="907"/>
      <c r="J8" s="83" t="s">
        <v>12</v>
      </c>
    </row>
    <row r="9" spans="1:10" ht="15.75">
      <c r="A9" s="76">
        <v>6</v>
      </c>
      <c r="B9" s="15" t="s">
        <v>46</v>
      </c>
      <c r="C9" s="16"/>
      <c r="D9" s="16"/>
      <c r="E9" s="16"/>
      <c r="F9" s="17"/>
      <c r="G9" s="84" t="s">
        <v>47</v>
      </c>
      <c r="H9" s="914">
        <f>IF(AND(H7&lt;&gt;"",H8&lt;&gt;""),H7/H8,"")</f>
        <v>7.1499999999999995</v>
      </c>
      <c r="I9" s="915"/>
      <c r="J9" s="20" t="s">
        <v>48</v>
      </c>
    </row>
    <row r="10" spans="1:10" ht="16.5" thickBot="1">
      <c r="A10" s="85">
        <v>7</v>
      </c>
      <c r="B10" s="86" t="s">
        <v>101</v>
      </c>
      <c r="C10" s="87"/>
      <c r="D10" s="87"/>
      <c r="E10" s="87"/>
      <c r="F10" s="88"/>
      <c r="G10" s="89" t="s">
        <v>102</v>
      </c>
      <c r="H10" s="916">
        <f>IF(AND(H9&lt;&gt;"",H6&lt;&gt;""),H9*1000/SQRT(3)/H6,"")</f>
        <v>625.4627916220946</v>
      </c>
      <c r="I10" s="917"/>
      <c r="J10" s="90" t="s">
        <v>54</v>
      </c>
    </row>
    <row r="11" spans="2:10" ht="15.75">
      <c r="B11" s="2"/>
      <c r="C11" s="2"/>
      <c r="D11" s="2"/>
      <c r="E11" s="2"/>
      <c r="F11" s="2"/>
      <c r="G11" s="91"/>
      <c r="H11" s="2"/>
      <c r="I11" s="2"/>
      <c r="J11" s="2"/>
    </row>
    <row r="12" ht="12.75">
      <c r="A12" s="3"/>
    </row>
    <row r="13" ht="16.5" thickBot="1">
      <c r="A13" s="2" t="s">
        <v>103</v>
      </c>
    </row>
    <row r="14" spans="1:12" ht="32.25" thickBot="1">
      <c r="A14" s="28" t="s">
        <v>32</v>
      </c>
      <c r="B14" s="918" t="s">
        <v>62</v>
      </c>
      <c r="C14" s="919"/>
      <c r="D14" s="919"/>
      <c r="E14" s="919"/>
      <c r="F14" s="920"/>
      <c r="G14" s="30" t="s">
        <v>34</v>
      </c>
      <c r="H14" s="921" t="s">
        <v>63</v>
      </c>
      <c r="I14" s="922"/>
      <c r="J14" s="923"/>
      <c r="K14" s="92" t="s">
        <v>64</v>
      </c>
      <c r="L14" s="93" t="s">
        <v>36</v>
      </c>
    </row>
    <row r="15" spans="1:12" ht="15.75">
      <c r="A15" s="62">
        <v>1</v>
      </c>
      <c r="B15" s="33" t="s">
        <v>147</v>
      </c>
      <c r="C15" s="34"/>
      <c r="D15" s="34"/>
      <c r="E15" s="34"/>
      <c r="F15" s="35"/>
      <c r="G15" s="41" t="s">
        <v>104</v>
      </c>
      <c r="H15" s="62">
        <v>800</v>
      </c>
      <c r="I15" s="9" t="s">
        <v>67</v>
      </c>
      <c r="J15" s="39">
        <v>5</v>
      </c>
      <c r="K15" s="40">
        <f>IF($H$10&lt;&gt;"",H10/(H15/J15),"")</f>
        <v>3.9091424476380916</v>
      </c>
      <c r="L15" s="39" t="str">
        <f>IF(LEFT(G15,1)="I","А","В")</f>
        <v>А</v>
      </c>
    </row>
    <row r="16" spans="1:12" ht="15.75">
      <c r="A16" s="45">
        <v>2</v>
      </c>
      <c r="B16" s="33" t="s">
        <v>148</v>
      </c>
      <c r="C16" s="43"/>
      <c r="D16" s="43"/>
      <c r="E16" s="43"/>
      <c r="F16" s="44"/>
      <c r="G16" s="46" t="s">
        <v>105</v>
      </c>
      <c r="H16" s="45">
        <v>800</v>
      </c>
      <c r="I16" s="10" t="s">
        <v>67</v>
      </c>
      <c r="J16" s="47">
        <v>5</v>
      </c>
      <c r="K16" s="64">
        <f>IF($H$10&lt;&gt;"",H10/(H16/J16),"")</f>
        <v>3.9091424476380916</v>
      </c>
      <c r="L16" s="47" t="str">
        <f>IF(LEFT(G16,1)="I","А","В")</f>
        <v>А</v>
      </c>
    </row>
    <row r="17" spans="1:12" ht="15.75">
      <c r="A17" s="45">
        <v>3</v>
      </c>
      <c r="B17" s="42" t="s">
        <v>106</v>
      </c>
      <c r="C17" s="43"/>
      <c r="D17" s="43"/>
      <c r="E17" s="43"/>
      <c r="F17" s="44"/>
      <c r="G17" s="46" t="s">
        <v>107</v>
      </c>
      <c r="H17" s="45" t="s">
        <v>108</v>
      </c>
      <c r="I17" s="10" t="s">
        <v>67</v>
      </c>
      <c r="J17" s="47" t="s">
        <v>108</v>
      </c>
      <c r="K17" s="64" t="s">
        <v>71</v>
      </c>
      <c r="L17" s="47" t="str">
        <f>IF(LEFT(G17,1)="I","А","В")</f>
        <v>А</v>
      </c>
    </row>
    <row r="18" spans="1:12" ht="15.75">
      <c r="A18" s="45">
        <v>5</v>
      </c>
      <c r="B18" s="48" t="s">
        <v>109</v>
      </c>
      <c r="C18" s="43"/>
      <c r="D18" s="43"/>
      <c r="E18" s="43"/>
      <c r="F18" s="44"/>
      <c r="G18" s="46" t="s">
        <v>110</v>
      </c>
      <c r="H18" s="45" t="s">
        <v>108</v>
      </c>
      <c r="I18" s="10" t="s">
        <v>67</v>
      </c>
      <c r="J18" s="47" t="s">
        <v>149</v>
      </c>
      <c r="K18" s="10">
        <v>60.622</v>
      </c>
      <c r="L18" s="47" t="str">
        <f>IF(LEFT(G18,1)="I","А","В")</f>
        <v>В</v>
      </c>
    </row>
    <row r="19" spans="1:12" ht="15.75">
      <c r="A19" s="45">
        <v>6</v>
      </c>
      <c r="B19" s="48" t="s">
        <v>109</v>
      </c>
      <c r="C19" s="43"/>
      <c r="D19" s="43"/>
      <c r="E19" s="43"/>
      <c r="F19" s="44"/>
      <c r="G19" s="46" t="s">
        <v>111</v>
      </c>
      <c r="H19" s="45" t="s">
        <v>108</v>
      </c>
      <c r="I19" s="10" t="s">
        <v>67</v>
      </c>
      <c r="J19" s="47" t="s">
        <v>150</v>
      </c>
      <c r="K19" s="10">
        <v>105</v>
      </c>
      <c r="L19" s="47" t="str">
        <f>IF(LEFT(G19,1)="I","А","В")</f>
        <v>В</v>
      </c>
    </row>
    <row r="20" spans="1:12" ht="15.75">
      <c r="A20" s="45">
        <v>7</v>
      </c>
      <c r="B20" s="908" t="s">
        <v>76</v>
      </c>
      <c r="C20" s="909"/>
      <c r="D20" s="909"/>
      <c r="E20" s="909"/>
      <c r="F20" s="910"/>
      <c r="G20" s="46" t="str">
        <f>CONCATENATE(G15,"_лин")</f>
        <v>Iг_лин</v>
      </c>
      <c r="H20" s="45">
        <f aca="true" t="shared" si="0" ref="H20:J21">H15</f>
        <v>800</v>
      </c>
      <c r="I20" s="94" t="str">
        <f t="shared" si="0"/>
        <v>/</v>
      </c>
      <c r="J20" s="47">
        <f t="shared" si="0"/>
        <v>5</v>
      </c>
      <c r="K20" s="64">
        <f>IF(K15&lt;&gt;"",K15*SQRT(3),"")</f>
        <v>6.770833333333334</v>
      </c>
      <c r="L20" s="47" t="str">
        <f>L15</f>
        <v>А</v>
      </c>
    </row>
    <row r="21" spans="1:12" ht="16.5" thickBot="1">
      <c r="A21" s="59">
        <v>8</v>
      </c>
      <c r="B21" s="911"/>
      <c r="C21" s="912"/>
      <c r="D21" s="912"/>
      <c r="E21" s="912"/>
      <c r="F21" s="913"/>
      <c r="G21" s="60" t="str">
        <f>CONCATENATE(G16,"_лин")</f>
        <v>Iнг_лин</v>
      </c>
      <c r="H21" s="59">
        <f t="shared" si="0"/>
        <v>800</v>
      </c>
      <c r="I21" s="95" t="str">
        <f t="shared" si="0"/>
        <v>/</v>
      </c>
      <c r="J21" s="61">
        <f t="shared" si="0"/>
        <v>5</v>
      </c>
      <c r="K21" s="96">
        <f>IF(K16&lt;&gt;"",K16*SQRT(3),"")</f>
        <v>6.770833333333334</v>
      </c>
      <c r="L21" s="61" t="str">
        <f>L16</f>
        <v>А</v>
      </c>
    </row>
    <row r="22" ht="15.75">
      <c r="A22" s="2"/>
    </row>
    <row r="23" ht="15.75">
      <c r="A23" s="2" t="s">
        <v>77</v>
      </c>
    </row>
    <row r="24" ht="15.75">
      <c r="A24" s="2" t="s">
        <v>78</v>
      </c>
    </row>
  </sheetData>
  <sheetProtection/>
  <mergeCells count="15">
    <mergeCell ref="H7:I7"/>
    <mergeCell ref="B8:F8"/>
    <mergeCell ref="H8:I8"/>
    <mergeCell ref="B20:F21"/>
    <mergeCell ref="H9:I9"/>
    <mergeCell ref="H10:I10"/>
    <mergeCell ref="B14:F14"/>
    <mergeCell ref="H14:J14"/>
    <mergeCell ref="B6:F6"/>
    <mergeCell ref="H6:I6"/>
    <mergeCell ref="B3:F3"/>
    <mergeCell ref="B4:F4"/>
    <mergeCell ref="G4:J4"/>
    <mergeCell ref="B5:F5"/>
    <mergeCell ref="G5:J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2:M37"/>
  <sheetViews>
    <sheetView showGridLines="0" zoomScalePageLayoutView="0" workbookViewId="0" topLeftCell="A13">
      <selection activeCell="H36" sqref="H36"/>
    </sheetView>
  </sheetViews>
  <sheetFormatPr defaultColWidth="9.140625" defaultRowHeight="12.75"/>
  <cols>
    <col min="1" max="1" width="7.57421875" style="0" customWidth="1"/>
    <col min="5" max="5" width="8.28125" style="0" customWidth="1"/>
    <col min="6" max="6" width="13.140625" style="0" customWidth="1"/>
    <col min="7" max="7" width="17.57421875" style="0" bestFit="1" customWidth="1"/>
    <col min="8" max="8" width="9.8515625" style="0" customWidth="1"/>
    <col min="9" max="9" width="1.57421875" style="0" customWidth="1"/>
    <col min="10" max="10" width="8.7109375" style="0" bestFit="1" customWidth="1"/>
    <col min="11" max="12" width="10.421875" style="0" customWidth="1"/>
    <col min="13" max="13" width="12.8515625" style="0" customWidth="1"/>
  </cols>
  <sheetData>
    <row r="2" spans="2:10" ht="15.75">
      <c r="B2" s="2"/>
      <c r="C2" s="2"/>
      <c r="D2" s="2"/>
      <c r="E2" s="2"/>
      <c r="F2" s="2"/>
      <c r="G2" s="2"/>
      <c r="H2" s="2"/>
      <c r="I2" s="2"/>
      <c r="J2" s="2"/>
    </row>
    <row r="3" spans="1:6" ht="16.5" thickBot="1">
      <c r="A3" s="2" t="s">
        <v>31</v>
      </c>
      <c r="B3" s="3"/>
      <c r="C3" s="3"/>
      <c r="D3" s="3"/>
      <c r="E3" s="3"/>
      <c r="F3" s="2"/>
    </row>
    <row r="4" spans="1:10" ht="16.5" thickBot="1">
      <c r="A4" s="4" t="s">
        <v>32</v>
      </c>
      <c r="B4" s="927" t="s">
        <v>33</v>
      </c>
      <c r="C4" s="928"/>
      <c r="D4" s="928"/>
      <c r="E4" s="928"/>
      <c r="F4" s="929"/>
      <c r="G4" s="5" t="s">
        <v>34</v>
      </c>
      <c r="H4" s="6" t="s">
        <v>35</v>
      </c>
      <c r="I4" s="7"/>
      <c r="J4" s="8" t="s">
        <v>36</v>
      </c>
    </row>
    <row r="5" spans="1:10" ht="16.5" thickBot="1">
      <c r="A5" s="9">
        <v>1</v>
      </c>
      <c r="B5" s="930" t="str">
        <f>CONCATENATE("Тип ",RIGHT(A3,LEN(A3)-SEARCH("Параметры",A3)-LEN("Параметры")))</f>
        <v>Тип трансформатора</v>
      </c>
      <c r="C5" s="931"/>
      <c r="D5" s="931"/>
      <c r="E5" s="931"/>
      <c r="F5" s="932"/>
      <c r="G5" s="933" t="s">
        <v>37</v>
      </c>
      <c r="H5" s="934"/>
      <c r="I5" s="934"/>
      <c r="J5" s="935"/>
    </row>
    <row r="6" spans="1:10" ht="16.5" thickBot="1">
      <c r="A6" s="10">
        <v>2</v>
      </c>
      <c r="B6" s="924" t="str">
        <f>CONCATENATE("Обозначение ",RIGHT(A3,LEN(A3)-SEARCH("Параметры",A3)-LEN("Параметры"))," на схеме")</f>
        <v>Обозначение трансформатора на схеме</v>
      </c>
      <c r="C6" s="925"/>
      <c r="D6" s="925"/>
      <c r="E6" s="925"/>
      <c r="F6" s="926"/>
      <c r="G6" s="933" t="s">
        <v>38</v>
      </c>
      <c r="H6" s="934"/>
      <c r="I6" s="934"/>
      <c r="J6" s="935"/>
    </row>
    <row r="7" spans="1:10" ht="15.75">
      <c r="A7" s="10">
        <v>3</v>
      </c>
      <c r="B7" s="924" t="s">
        <v>39</v>
      </c>
      <c r="C7" s="925"/>
      <c r="D7" s="925"/>
      <c r="E7" s="925"/>
      <c r="F7" s="926"/>
      <c r="G7" s="11" t="s">
        <v>40</v>
      </c>
      <c r="H7" s="898">
        <v>750</v>
      </c>
      <c r="I7" s="899"/>
      <c r="J7" s="12" t="s">
        <v>41</v>
      </c>
    </row>
    <row r="8" spans="1:10" ht="15.75">
      <c r="A8" s="10">
        <v>4</v>
      </c>
      <c r="B8" s="924" t="s">
        <v>42</v>
      </c>
      <c r="C8" s="925"/>
      <c r="D8" s="925"/>
      <c r="E8" s="925"/>
      <c r="F8" s="926"/>
      <c r="G8" s="13" t="s">
        <v>43</v>
      </c>
      <c r="H8" s="906"/>
      <c r="I8" s="907"/>
      <c r="J8" s="14" t="s">
        <v>41</v>
      </c>
    </row>
    <row r="9" spans="1:10" ht="15.75">
      <c r="A9" s="10">
        <v>5</v>
      </c>
      <c r="B9" s="924" t="s">
        <v>44</v>
      </c>
      <c r="C9" s="925"/>
      <c r="D9" s="925"/>
      <c r="E9" s="925"/>
      <c r="F9" s="926"/>
      <c r="G9" s="13" t="s">
        <v>45</v>
      </c>
      <c r="H9" s="906">
        <v>20</v>
      </c>
      <c r="I9" s="907"/>
      <c r="J9" s="14" t="s">
        <v>41</v>
      </c>
    </row>
    <row r="10" spans="1:10" ht="15.75">
      <c r="A10" s="10">
        <v>6</v>
      </c>
      <c r="B10" s="15" t="s">
        <v>46</v>
      </c>
      <c r="C10" s="16"/>
      <c r="D10" s="16"/>
      <c r="E10" s="16"/>
      <c r="F10" s="17"/>
      <c r="G10" s="13" t="s">
        <v>47</v>
      </c>
      <c r="H10" s="906">
        <f>3*417</f>
        <v>1251</v>
      </c>
      <c r="I10" s="907"/>
      <c r="J10" s="14" t="s">
        <v>48</v>
      </c>
    </row>
    <row r="11" spans="1:10" ht="15.75">
      <c r="A11" s="10">
        <v>7</v>
      </c>
      <c r="B11" s="924" t="s">
        <v>49</v>
      </c>
      <c r="C11" s="925"/>
      <c r="D11" s="925"/>
      <c r="E11" s="925"/>
      <c r="F11" s="926"/>
      <c r="G11" s="13" t="s">
        <v>50</v>
      </c>
      <c r="H11" s="906">
        <v>13.8</v>
      </c>
      <c r="I11" s="907"/>
      <c r="J11" s="14" t="s">
        <v>51</v>
      </c>
    </row>
    <row r="12" spans="1:10" ht="15.75">
      <c r="A12" s="10">
        <v>8</v>
      </c>
      <c r="B12" s="15" t="s">
        <v>52</v>
      </c>
      <c r="C12" s="16"/>
      <c r="D12" s="16"/>
      <c r="E12" s="16"/>
      <c r="F12" s="17"/>
      <c r="G12" s="18" t="s">
        <v>53</v>
      </c>
      <c r="H12" s="936">
        <f>IF(H7&lt;&gt;"",$H$10*1000/SQRT(3)/H7,"")</f>
        <v>963.0202490082959</v>
      </c>
      <c r="I12" s="937"/>
      <c r="J12" s="19" t="s">
        <v>54</v>
      </c>
    </row>
    <row r="13" spans="1:10" ht="15.75">
      <c r="A13" s="10">
        <v>9</v>
      </c>
      <c r="B13" s="15" t="s">
        <v>55</v>
      </c>
      <c r="C13" s="16"/>
      <c r="D13" s="16"/>
      <c r="E13" s="16"/>
      <c r="F13" s="17"/>
      <c r="G13" s="18" t="s">
        <v>56</v>
      </c>
      <c r="H13" s="936">
        <f>IF(H8&lt;&gt;"",$H$10*1000/SQRT(3)/H8,"")</f>
      </c>
      <c r="I13" s="937"/>
      <c r="J13" s="19" t="s">
        <v>54</v>
      </c>
    </row>
    <row r="14" spans="1:10" ht="15.75">
      <c r="A14" s="10">
        <v>10</v>
      </c>
      <c r="B14" s="15" t="s">
        <v>57</v>
      </c>
      <c r="C14" s="16"/>
      <c r="D14" s="16"/>
      <c r="E14" s="16"/>
      <c r="F14" s="17"/>
      <c r="G14" s="20" t="s">
        <v>58</v>
      </c>
      <c r="H14" s="936">
        <f>IF(H9&lt;&gt;"",$H$10*1000/SQRT(3)/H9/2,"")</f>
        <v>18056.62966890555</v>
      </c>
      <c r="I14" s="937"/>
      <c r="J14" s="20" t="s">
        <v>54</v>
      </c>
    </row>
    <row r="15" spans="1:10" ht="16.5" thickBot="1">
      <c r="A15" s="21">
        <v>11</v>
      </c>
      <c r="B15" s="22" t="s">
        <v>59</v>
      </c>
      <c r="C15" s="23"/>
      <c r="D15" s="23"/>
      <c r="E15" s="23"/>
      <c r="F15" s="24"/>
      <c r="G15" s="25" t="s">
        <v>60</v>
      </c>
      <c r="H15" s="944">
        <f>IF(H10&lt;&gt;"",$H$10*1000/SQRT(3)/H9/2,"")</f>
        <v>18056.62966890555</v>
      </c>
      <c r="I15" s="945"/>
      <c r="J15" s="26" t="s">
        <v>54</v>
      </c>
    </row>
    <row r="16" spans="1:9" ht="12.75">
      <c r="A16" s="3"/>
      <c r="H16" s="1"/>
      <c r="I16" s="1"/>
    </row>
    <row r="17" ht="16.5" thickBot="1">
      <c r="A17" s="2" t="s">
        <v>61</v>
      </c>
    </row>
    <row r="18" spans="1:13" ht="48" thickBot="1">
      <c r="A18" s="27" t="s">
        <v>32</v>
      </c>
      <c r="B18" s="918" t="s">
        <v>62</v>
      </c>
      <c r="C18" s="919"/>
      <c r="D18" s="919"/>
      <c r="E18" s="919"/>
      <c r="F18" s="920"/>
      <c r="G18" s="30" t="s">
        <v>34</v>
      </c>
      <c r="H18" s="921" t="s">
        <v>63</v>
      </c>
      <c r="I18" s="922"/>
      <c r="J18" s="923"/>
      <c r="K18" s="31" t="s">
        <v>64</v>
      </c>
      <c r="L18" s="29" t="s">
        <v>36</v>
      </c>
      <c r="M18" s="32" t="s">
        <v>65</v>
      </c>
    </row>
    <row r="19" spans="1:13" ht="18.75">
      <c r="A19" s="9">
        <v>1</v>
      </c>
      <c r="B19" s="33" t="s">
        <v>66</v>
      </c>
      <c r="C19" s="34"/>
      <c r="D19" s="34"/>
      <c r="E19" s="34"/>
      <c r="F19" s="35"/>
      <c r="G19" s="36" t="s">
        <v>79</v>
      </c>
      <c r="H19" s="37">
        <v>3000</v>
      </c>
      <c r="I19" s="38" t="s">
        <v>67</v>
      </c>
      <c r="J19" s="39">
        <v>1</v>
      </c>
      <c r="K19" s="40">
        <f>IF(H12&lt;&gt;"",H12/(H19/J19),"")</f>
        <v>0.32100674966943193</v>
      </c>
      <c r="L19" s="41" t="str">
        <f aca="true" t="shared" si="0" ref="L19:L29">IF(LEFT(G19,1)="I","А","В")</f>
        <v>А</v>
      </c>
      <c r="M19" s="9" t="s">
        <v>68</v>
      </c>
    </row>
    <row r="20" spans="1:13" ht="18.75">
      <c r="A20" s="9">
        <v>2</v>
      </c>
      <c r="B20" s="42" t="s">
        <v>69</v>
      </c>
      <c r="C20" s="43"/>
      <c r="D20" s="43"/>
      <c r="E20" s="43"/>
      <c r="F20" s="44"/>
      <c r="G20" s="36" t="s">
        <v>80</v>
      </c>
      <c r="H20" s="45">
        <v>18000</v>
      </c>
      <c r="I20" s="46" t="s">
        <v>67</v>
      </c>
      <c r="J20" s="47">
        <v>5</v>
      </c>
      <c r="K20" s="40">
        <f>IF(H14&lt;&gt;"",H14/(H20/J20),"")</f>
        <v>5.015730463584875</v>
      </c>
      <c r="L20" s="46" t="str">
        <f t="shared" si="0"/>
        <v>А</v>
      </c>
      <c r="M20" s="10" t="s">
        <v>68</v>
      </c>
    </row>
    <row r="21" spans="1:13" ht="18.75">
      <c r="A21" s="9">
        <v>3</v>
      </c>
      <c r="B21" s="42" t="s">
        <v>69</v>
      </c>
      <c r="C21" s="43"/>
      <c r="D21" s="43"/>
      <c r="E21" s="43"/>
      <c r="F21" s="44"/>
      <c r="G21" s="36" t="s">
        <v>81</v>
      </c>
      <c r="H21" s="45">
        <v>18000</v>
      </c>
      <c r="I21" s="46" t="s">
        <v>67</v>
      </c>
      <c r="J21" s="47">
        <v>5</v>
      </c>
      <c r="K21" s="40">
        <f>IF(H15&lt;&gt;"",H15/(H21/J21),"")</f>
        <v>5.015730463584875</v>
      </c>
      <c r="L21" s="46" t="str">
        <f t="shared" si="0"/>
        <v>А</v>
      </c>
      <c r="M21" s="10" t="s">
        <v>68</v>
      </c>
    </row>
    <row r="22" spans="1:13" ht="18.75">
      <c r="A22" s="9">
        <v>4</v>
      </c>
      <c r="B22" s="42" t="s">
        <v>69</v>
      </c>
      <c r="C22" s="43"/>
      <c r="D22" s="43"/>
      <c r="E22" s="43"/>
      <c r="F22" s="44"/>
      <c r="G22" s="36" t="s">
        <v>82</v>
      </c>
      <c r="H22" s="45">
        <v>18000</v>
      </c>
      <c r="I22" s="46" t="s">
        <v>67</v>
      </c>
      <c r="J22" s="47">
        <v>5</v>
      </c>
      <c r="K22" s="40">
        <f>IF(H14&lt;&gt;"",H14/(H22/J22),"")</f>
        <v>5.015730463584875</v>
      </c>
      <c r="L22" s="46" t="str">
        <f t="shared" si="0"/>
        <v>А</v>
      </c>
      <c r="M22" s="10" t="s">
        <v>68</v>
      </c>
    </row>
    <row r="23" spans="1:13" ht="18.75">
      <c r="A23" s="9">
        <v>5</v>
      </c>
      <c r="B23" s="42" t="s">
        <v>69</v>
      </c>
      <c r="C23" s="43"/>
      <c r="D23" s="43"/>
      <c r="E23" s="43"/>
      <c r="F23" s="44"/>
      <c r="G23" s="36" t="s">
        <v>83</v>
      </c>
      <c r="H23" s="45">
        <v>18000</v>
      </c>
      <c r="I23" s="46" t="s">
        <v>67</v>
      </c>
      <c r="J23" s="47">
        <v>5</v>
      </c>
      <c r="K23" s="40">
        <f>IF(H15&lt;&gt;"",H15/(H23/J23),"")</f>
        <v>5.015730463584875</v>
      </c>
      <c r="L23" s="46" t="str">
        <f t="shared" si="0"/>
        <v>А</v>
      </c>
      <c r="M23" s="10" t="s">
        <v>68</v>
      </c>
    </row>
    <row r="24" spans="1:13" ht="18.75">
      <c r="A24" s="9">
        <v>6</v>
      </c>
      <c r="B24" s="42" t="s">
        <v>70</v>
      </c>
      <c r="C24" s="43"/>
      <c r="D24" s="43"/>
      <c r="E24" s="43"/>
      <c r="F24" s="44"/>
      <c r="G24" s="36" t="s">
        <v>84</v>
      </c>
      <c r="H24" s="45">
        <v>1000</v>
      </c>
      <c r="I24" s="46" t="s">
        <v>67</v>
      </c>
      <c r="J24" s="47">
        <v>1</v>
      </c>
      <c r="K24" s="10" t="s">
        <v>71</v>
      </c>
      <c r="L24" s="46" t="str">
        <f t="shared" si="0"/>
        <v>А</v>
      </c>
      <c r="M24" s="10" t="s">
        <v>68</v>
      </c>
    </row>
    <row r="25" spans="1:13" ht="18.75">
      <c r="A25" s="9">
        <v>7</v>
      </c>
      <c r="B25" s="42" t="s">
        <v>72</v>
      </c>
      <c r="C25" s="43"/>
      <c r="D25" s="43"/>
      <c r="E25" s="43"/>
      <c r="F25" s="44"/>
      <c r="G25" s="36" t="s">
        <v>85</v>
      </c>
      <c r="H25" s="45"/>
      <c r="I25" s="46" t="s">
        <v>67</v>
      </c>
      <c r="J25" s="47"/>
      <c r="K25" s="10" t="s">
        <v>71</v>
      </c>
      <c r="L25" s="46" t="str">
        <f t="shared" si="0"/>
        <v>А</v>
      </c>
      <c r="M25" s="10" t="s">
        <v>68</v>
      </c>
    </row>
    <row r="26" spans="1:13" ht="18.75">
      <c r="A26" s="9">
        <v>8</v>
      </c>
      <c r="B26" s="48" t="s">
        <v>73</v>
      </c>
      <c r="C26" s="43"/>
      <c r="D26" s="43"/>
      <c r="E26" s="43"/>
      <c r="F26" s="44"/>
      <c r="G26" s="36" t="s">
        <v>86</v>
      </c>
      <c r="H26" s="45">
        <v>20000</v>
      </c>
      <c r="I26" s="46" t="s">
        <v>67</v>
      </c>
      <c r="J26" s="47">
        <v>100</v>
      </c>
      <c r="K26" s="10">
        <f>J26</f>
        <v>100</v>
      </c>
      <c r="L26" s="46" t="str">
        <f t="shared" si="0"/>
        <v>В</v>
      </c>
      <c r="M26" s="10" t="s">
        <v>68</v>
      </c>
    </row>
    <row r="27" spans="1:13" ht="18.75">
      <c r="A27" s="9">
        <v>9</v>
      </c>
      <c r="B27" s="49" t="s">
        <v>87</v>
      </c>
      <c r="C27" s="50"/>
      <c r="D27" s="50"/>
      <c r="E27" s="50"/>
      <c r="F27" s="51"/>
      <c r="G27" s="36" t="s">
        <v>88</v>
      </c>
      <c r="H27" s="45">
        <v>20000</v>
      </c>
      <c r="I27" s="52" t="s">
        <v>67</v>
      </c>
      <c r="J27" s="53">
        <v>33</v>
      </c>
      <c r="K27" s="54" t="s">
        <v>71</v>
      </c>
      <c r="L27" s="52" t="str">
        <f t="shared" si="0"/>
        <v>В</v>
      </c>
      <c r="M27" s="10" t="s">
        <v>74</v>
      </c>
    </row>
    <row r="28" spans="1:13" ht="18.75">
      <c r="A28" s="9">
        <v>10</v>
      </c>
      <c r="B28" s="48" t="s">
        <v>75</v>
      </c>
      <c r="C28" s="43"/>
      <c r="D28" s="43"/>
      <c r="E28" s="43"/>
      <c r="F28" s="44"/>
      <c r="G28" s="36" t="s">
        <v>89</v>
      </c>
      <c r="H28" s="45">
        <v>20000</v>
      </c>
      <c r="I28" s="46" t="s">
        <v>67</v>
      </c>
      <c r="J28" s="47">
        <v>100</v>
      </c>
      <c r="K28" s="10">
        <f>J28</f>
        <v>100</v>
      </c>
      <c r="L28" s="46" t="str">
        <f t="shared" si="0"/>
        <v>В</v>
      </c>
      <c r="M28" s="10" t="s">
        <v>68</v>
      </c>
    </row>
    <row r="29" spans="1:13" ht="19.5" thickBot="1">
      <c r="A29" s="21">
        <v>11</v>
      </c>
      <c r="B29" s="55" t="s">
        <v>90</v>
      </c>
      <c r="C29" s="56"/>
      <c r="D29" s="56"/>
      <c r="E29" s="56"/>
      <c r="F29" s="57"/>
      <c r="G29" s="58" t="s">
        <v>91</v>
      </c>
      <c r="H29" s="59">
        <v>20000</v>
      </c>
      <c r="I29" s="60" t="s">
        <v>67</v>
      </c>
      <c r="J29" s="61">
        <v>33</v>
      </c>
      <c r="K29" s="21" t="s">
        <v>71</v>
      </c>
      <c r="L29" s="60" t="str">
        <f t="shared" si="0"/>
        <v>В</v>
      </c>
      <c r="M29" s="10" t="s">
        <v>74</v>
      </c>
    </row>
    <row r="30" spans="1:13" ht="15.75">
      <c r="A30" s="9">
        <v>12</v>
      </c>
      <c r="B30" s="938" t="s">
        <v>76</v>
      </c>
      <c r="C30" s="939"/>
      <c r="D30" s="939"/>
      <c r="E30" s="939"/>
      <c r="F30" s="940"/>
      <c r="G30" s="9" t="str">
        <f>CONCATENATE(G19,"_лин")</f>
        <v>IВН ТБ_лин</v>
      </c>
      <c r="H30" s="62">
        <f aca="true" t="shared" si="1" ref="H30:J34">H19</f>
        <v>3000</v>
      </c>
      <c r="I30" s="34" t="str">
        <f t="shared" si="1"/>
        <v>/</v>
      </c>
      <c r="J30" s="39">
        <f t="shared" si="1"/>
        <v>1</v>
      </c>
      <c r="K30" s="40">
        <f>IF(K19&lt;&gt;"",K19*SQRT(3),"")</f>
        <v>0.5559999999999999</v>
      </c>
      <c r="L30" s="41" t="str">
        <f>L19</f>
        <v>А</v>
      </c>
      <c r="M30" s="63" t="s">
        <v>74</v>
      </c>
    </row>
    <row r="31" spans="1:13" ht="15.75">
      <c r="A31" s="9">
        <v>13</v>
      </c>
      <c r="B31" s="938"/>
      <c r="C31" s="939"/>
      <c r="D31" s="939"/>
      <c r="E31" s="939"/>
      <c r="F31" s="940"/>
      <c r="G31" s="45" t="str">
        <f>CONCATENATE(G20,"_dТБ")</f>
        <v>IНН1 ТБ-5Г_dТБ</v>
      </c>
      <c r="H31" s="45">
        <f t="shared" si="1"/>
        <v>18000</v>
      </c>
      <c r="I31" s="43" t="str">
        <f t="shared" si="1"/>
        <v>/</v>
      </c>
      <c r="J31" s="47">
        <f t="shared" si="1"/>
        <v>5</v>
      </c>
      <c r="K31" s="64">
        <f>IF(K20&lt;&gt;"",K20*2,"")</f>
        <v>10.03146092716975</v>
      </c>
      <c r="L31" s="46" t="str">
        <f>L20</f>
        <v>А</v>
      </c>
      <c r="M31" s="10" t="s">
        <v>68</v>
      </c>
    </row>
    <row r="32" spans="1:13" ht="15.75">
      <c r="A32" s="9">
        <v>14</v>
      </c>
      <c r="B32" s="938"/>
      <c r="C32" s="939"/>
      <c r="D32" s="939"/>
      <c r="E32" s="939"/>
      <c r="F32" s="940"/>
      <c r="G32" s="45" t="str">
        <f>CONCATENATE(G21,"_dТБ")</f>
        <v>IНН2 ТБ-5Г_dТБ</v>
      </c>
      <c r="H32" s="45">
        <f t="shared" si="1"/>
        <v>18000</v>
      </c>
      <c r="I32" s="43" t="str">
        <f t="shared" si="1"/>
        <v>/</v>
      </c>
      <c r="J32" s="47">
        <f t="shared" si="1"/>
        <v>5</v>
      </c>
      <c r="K32" s="64">
        <f>IF(K21&lt;&gt;"",K21*2,"")</f>
        <v>10.03146092716975</v>
      </c>
      <c r="L32" s="46" t="str">
        <f>L21</f>
        <v>А</v>
      </c>
      <c r="M32" s="10" t="s">
        <v>68</v>
      </c>
    </row>
    <row r="33" spans="1:13" ht="15.75">
      <c r="A33" s="9">
        <v>15</v>
      </c>
      <c r="B33" s="938"/>
      <c r="C33" s="939"/>
      <c r="D33" s="939"/>
      <c r="E33" s="939"/>
      <c r="F33" s="940"/>
      <c r="G33" s="45" t="str">
        <f>CONCATENATE(G22,"_dТБ")</f>
        <v>IНН1 ТБ-6Г_dТБ</v>
      </c>
      <c r="H33" s="45">
        <f t="shared" si="1"/>
        <v>18000</v>
      </c>
      <c r="I33" s="43" t="str">
        <f t="shared" si="1"/>
        <v>/</v>
      </c>
      <c r="J33" s="47">
        <f t="shared" si="1"/>
        <v>5</v>
      </c>
      <c r="K33" s="64">
        <f>IF(K22&lt;&gt;"",K22*2,"")</f>
        <v>10.03146092716975</v>
      </c>
      <c r="L33" s="46" t="str">
        <f>L22</f>
        <v>А</v>
      </c>
      <c r="M33" s="10" t="s">
        <v>68</v>
      </c>
    </row>
    <row r="34" spans="1:13" ht="16.5" thickBot="1">
      <c r="A34" s="65">
        <v>16</v>
      </c>
      <c r="B34" s="941"/>
      <c r="C34" s="942"/>
      <c r="D34" s="942"/>
      <c r="E34" s="942"/>
      <c r="F34" s="943"/>
      <c r="G34" s="66" t="str">
        <f>CONCATENATE(G23,"_dТБ")</f>
        <v>IНН2 ТБ-6Г_dТБ</v>
      </c>
      <c r="H34" s="66">
        <f t="shared" si="1"/>
        <v>18000</v>
      </c>
      <c r="I34" s="67" t="str">
        <f t="shared" si="1"/>
        <v>/</v>
      </c>
      <c r="J34" s="68">
        <f t="shared" si="1"/>
        <v>5</v>
      </c>
      <c r="K34" s="69">
        <f>IF(K23&lt;&gt;"",K23*2,"")</f>
        <v>10.03146092716975</v>
      </c>
      <c r="L34" s="70" t="str">
        <f>L23</f>
        <v>А</v>
      </c>
      <c r="M34" s="54" t="s">
        <v>68</v>
      </c>
    </row>
    <row r="35" spans="1:13" ht="12.75">
      <c r="A35" s="1"/>
      <c r="M35" s="1"/>
    </row>
    <row r="36" ht="15.75">
      <c r="A36" s="2" t="s">
        <v>77</v>
      </c>
    </row>
    <row r="37" ht="15.75">
      <c r="A37" s="2" t="s">
        <v>78</v>
      </c>
    </row>
  </sheetData>
  <sheetProtection/>
  <mergeCells count="21">
    <mergeCell ref="B30:F34"/>
    <mergeCell ref="B18:F18"/>
    <mergeCell ref="H14:I14"/>
    <mergeCell ref="B11:F11"/>
    <mergeCell ref="B9:F9"/>
    <mergeCell ref="H18:J18"/>
    <mergeCell ref="H9:I9"/>
    <mergeCell ref="H12:I12"/>
    <mergeCell ref="H15:I15"/>
    <mergeCell ref="B4:F4"/>
    <mergeCell ref="B6:F6"/>
    <mergeCell ref="B5:F5"/>
    <mergeCell ref="G5:J5"/>
    <mergeCell ref="G6:J6"/>
    <mergeCell ref="H13:I13"/>
    <mergeCell ref="H11:I11"/>
    <mergeCell ref="B7:F7"/>
    <mergeCell ref="H7:I7"/>
    <mergeCell ref="B8:F8"/>
    <mergeCell ref="H8:I8"/>
    <mergeCell ref="H10:I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2:L27"/>
  <sheetViews>
    <sheetView showGridLines="0" zoomScalePageLayoutView="0" workbookViewId="0" topLeftCell="A1">
      <selection activeCell="G18" sqref="G18:K24"/>
    </sheetView>
  </sheetViews>
  <sheetFormatPr defaultColWidth="9.140625" defaultRowHeight="12.75"/>
  <cols>
    <col min="1" max="1" width="7.57421875" style="0" customWidth="1"/>
    <col min="5" max="5" width="8.28125" style="0" customWidth="1"/>
    <col min="6" max="6" width="13.140625" style="0" customWidth="1"/>
    <col min="7" max="7" width="14.00390625" style="0" bestFit="1" customWidth="1"/>
    <col min="8" max="8" width="9.8515625" style="0" customWidth="1"/>
    <col min="9" max="9" width="1.57421875" style="0" customWidth="1"/>
    <col min="10" max="10" width="8.7109375" style="0" bestFit="1" customWidth="1"/>
    <col min="11" max="11" width="10.421875" style="0" customWidth="1"/>
  </cols>
  <sheetData>
    <row r="2" spans="2:10" ht="15.75">
      <c r="B2" s="2"/>
      <c r="C2" s="2"/>
      <c r="D2" s="2"/>
      <c r="E2" s="2"/>
      <c r="F2" s="2"/>
      <c r="G2" s="2"/>
      <c r="H2" s="2"/>
      <c r="I2" s="2"/>
      <c r="J2" s="2"/>
    </row>
    <row r="3" spans="1:6" ht="16.5" thickBot="1">
      <c r="A3" s="2" t="s">
        <v>112</v>
      </c>
      <c r="B3" s="3"/>
      <c r="C3" s="3"/>
      <c r="D3" s="3"/>
      <c r="E3" s="3"/>
      <c r="F3" s="2"/>
    </row>
    <row r="4" spans="1:10" ht="16.5" thickBot="1">
      <c r="A4" s="4" t="s">
        <v>32</v>
      </c>
      <c r="B4" s="927" t="s">
        <v>33</v>
      </c>
      <c r="C4" s="928"/>
      <c r="D4" s="928"/>
      <c r="E4" s="928"/>
      <c r="F4" s="929"/>
      <c r="G4" s="5" t="s">
        <v>34</v>
      </c>
      <c r="H4" s="6" t="s">
        <v>35</v>
      </c>
      <c r="I4" s="7"/>
      <c r="J4" s="8" t="s">
        <v>36</v>
      </c>
    </row>
    <row r="5" spans="1:10" ht="16.5" thickBot="1">
      <c r="A5" s="9">
        <v>1</v>
      </c>
      <c r="B5" s="930" t="str">
        <f>CONCATENATE("Тип ",RIGHT(A3,LEN(A3)-SEARCH("Параметры",A3)-LEN("Параметры")))</f>
        <v>Тип трансформатора собственных нужд</v>
      </c>
      <c r="C5" s="931"/>
      <c r="D5" s="931"/>
      <c r="E5" s="931"/>
      <c r="F5" s="932"/>
      <c r="G5" s="933"/>
      <c r="H5" s="934"/>
      <c r="I5" s="934"/>
      <c r="J5" s="935"/>
    </row>
    <row r="6" spans="1:10" ht="16.5" thickBot="1">
      <c r="A6" s="10">
        <v>2</v>
      </c>
      <c r="B6" s="924" t="str">
        <f>CONCATENATE("Обозначение ",RIGHT(A3,LEN(A3)-SEARCH("Параметры",A3)-LEN("Параметры"))," на схеме")</f>
        <v>Обозначение трансформатора собственных нужд на схеме</v>
      </c>
      <c r="C6" s="925"/>
      <c r="D6" s="925"/>
      <c r="E6" s="925"/>
      <c r="F6" s="926"/>
      <c r="G6" s="933" t="s">
        <v>113</v>
      </c>
      <c r="H6" s="934"/>
      <c r="I6" s="934"/>
      <c r="J6" s="935"/>
    </row>
    <row r="7" spans="1:10" ht="15.75">
      <c r="A7" s="10">
        <v>3</v>
      </c>
      <c r="B7" s="924" t="s">
        <v>39</v>
      </c>
      <c r="C7" s="925"/>
      <c r="D7" s="925"/>
      <c r="E7" s="925"/>
      <c r="F7" s="926"/>
      <c r="G7" s="11" t="s">
        <v>40</v>
      </c>
      <c r="H7" s="898">
        <v>10</v>
      </c>
      <c r="I7" s="899"/>
      <c r="J7" s="12" t="s">
        <v>41</v>
      </c>
    </row>
    <row r="8" spans="1:10" ht="15.75">
      <c r="A8" s="10">
        <v>4</v>
      </c>
      <c r="B8" s="924" t="s">
        <v>42</v>
      </c>
      <c r="C8" s="925"/>
      <c r="D8" s="925"/>
      <c r="E8" s="925"/>
      <c r="F8" s="926"/>
      <c r="G8" s="13" t="s">
        <v>43</v>
      </c>
      <c r="H8" s="906"/>
      <c r="I8" s="907"/>
      <c r="J8" s="14" t="s">
        <v>41</v>
      </c>
    </row>
    <row r="9" spans="1:10" ht="15.75">
      <c r="A9" s="10">
        <v>5</v>
      </c>
      <c r="B9" s="924" t="s">
        <v>44</v>
      </c>
      <c r="C9" s="925"/>
      <c r="D9" s="925"/>
      <c r="E9" s="925"/>
      <c r="F9" s="926"/>
      <c r="G9" s="13" t="s">
        <v>45</v>
      </c>
      <c r="H9" s="906">
        <v>0.4</v>
      </c>
      <c r="I9" s="907"/>
      <c r="J9" s="14" t="s">
        <v>41</v>
      </c>
    </row>
    <row r="10" spans="1:10" ht="15.75">
      <c r="A10" s="10">
        <v>6</v>
      </c>
      <c r="B10" s="15" t="s">
        <v>46</v>
      </c>
      <c r="C10" s="16"/>
      <c r="D10" s="16"/>
      <c r="E10" s="16"/>
      <c r="F10" s="17"/>
      <c r="G10" s="13" t="s">
        <v>47</v>
      </c>
      <c r="H10" s="906">
        <v>1</v>
      </c>
      <c r="I10" s="907"/>
      <c r="J10" s="14" t="s">
        <v>48</v>
      </c>
    </row>
    <row r="11" spans="1:10" ht="15.75">
      <c r="A11" s="10">
        <v>7</v>
      </c>
      <c r="B11" s="924" t="s">
        <v>49</v>
      </c>
      <c r="C11" s="925"/>
      <c r="D11" s="925"/>
      <c r="E11" s="925"/>
      <c r="F11" s="926"/>
      <c r="G11" s="13" t="s">
        <v>50</v>
      </c>
      <c r="H11" s="906"/>
      <c r="I11" s="907"/>
      <c r="J11" s="14" t="s">
        <v>51</v>
      </c>
    </row>
    <row r="12" spans="1:10" ht="15.75">
      <c r="A12" s="10">
        <v>8</v>
      </c>
      <c r="B12" s="15" t="s">
        <v>52</v>
      </c>
      <c r="C12" s="16"/>
      <c r="D12" s="16"/>
      <c r="E12" s="16"/>
      <c r="F12" s="17"/>
      <c r="G12" s="18" t="s">
        <v>53</v>
      </c>
      <c r="H12" s="936">
        <f>IF(H7&lt;&gt;"",$H$10*1000/SQRT(3)/H7,"")</f>
        <v>57.73502691896258</v>
      </c>
      <c r="I12" s="937"/>
      <c r="J12" s="19" t="s">
        <v>54</v>
      </c>
    </row>
    <row r="13" spans="1:10" ht="15.75">
      <c r="A13" s="10">
        <v>9</v>
      </c>
      <c r="B13" s="15" t="s">
        <v>55</v>
      </c>
      <c r="C13" s="16"/>
      <c r="D13" s="16"/>
      <c r="E13" s="16"/>
      <c r="F13" s="17"/>
      <c r="G13" s="18" t="s">
        <v>56</v>
      </c>
      <c r="H13" s="936">
        <f>IF(H8&lt;&gt;"",$H$10*1000/SQRT(3)/H8,"")</f>
      </c>
      <c r="I13" s="937"/>
      <c r="J13" s="19" t="s">
        <v>54</v>
      </c>
    </row>
    <row r="14" spans="1:10" ht="16.5" thickBot="1">
      <c r="A14" s="21">
        <v>10</v>
      </c>
      <c r="B14" s="86" t="s">
        <v>114</v>
      </c>
      <c r="C14" s="87"/>
      <c r="D14" s="87"/>
      <c r="E14" s="87"/>
      <c r="F14" s="88"/>
      <c r="G14" s="97" t="s">
        <v>115</v>
      </c>
      <c r="H14" s="916">
        <f>IF(H9&lt;&gt;"",$H$10*1000/SQRT(3)/H9,"")</f>
        <v>1443.3756729740644</v>
      </c>
      <c r="I14" s="917"/>
      <c r="J14" s="98" t="s">
        <v>54</v>
      </c>
    </row>
    <row r="15" ht="12.75">
      <c r="A15" s="3"/>
    </row>
    <row r="16" ht="16.5" thickBot="1">
      <c r="A16" s="2" t="s">
        <v>61</v>
      </c>
    </row>
    <row r="17" spans="1:12" ht="32.25" thickBot="1">
      <c r="A17" s="28" t="s">
        <v>32</v>
      </c>
      <c r="B17" s="918" t="s">
        <v>62</v>
      </c>
      <c r="C17" s="919"/>
      <c r="D17" s="919"/>
      <c r="E17" s="919"/>
      <c r="F17" s="920"/>
      <c r="G17" s="30" t="s">
        <v>34</v>
      </c>
      <c r="H17" s="921" t="s">
        <v>63</v>
      </c>
      <c r="I17" s="922"/>
      <c r="J17" s="923"/>
      <c r="K17" s="92" t="s">
        <v>64</v>
      </c>
      <c r="L17" s="93" t="s">
        <v>36</v>
      </c>
    </row>
    <row r="18" spans="1:12" ht="15.75">
      <c r="A18" s="62">
        <v>1</v>
      </c>
      <c r="B18" s="33" t="s">
        <v>116</v>
      </c>
      <c r="C18" s="34"/>
      <c r="D18" s="34"/>
      <c r="E18" s="34"/>
      <c r="F18" s="35"/>
      <c r="G18" s="41" t="s">
        <v>117</v>
      </c>
      <c r="H18" s="62">
        <v>300</v>
      </c>
      <c r="I18" s="9" t="s">
        <v>67</v>
      </c>
      <c r="J18" s="39">
        <v>5</v>
      </c>
      <c r="K18" s="40">
        <f>IF(H12&lt;&gt;"",H12/(H18/J18),"")</f>
        <v>0.9622504486493764</v>
      </c>
      <c r="L18" s="39" t="str">
        <f aca="true" t="shared" si="0" ref="L18:L23">IF(LEFT(G18,1)="I","А","В")</f>
        <v>А</v>
      </c>
    </row>
    <row r="19" spans="1:12" ht="15.75">
      <c r="A19" s="45">
        <v>2</v>
      </c>
      <c r="B19" s="42" t="s">
        <v>118</v>
      </c>
      <c r="C19" s="43"/>
      <c r="D19" s="43"/>
      <c r="E19" s="43"/>
      <c r="F19" s="44"/>
      <c r="G19" s="46" t="s">
        <v>119</v>
      </c>
      <c r="H19" s="45">
        <v>1500</v>
      </c>
      <c r="I19" s="10" t="s">
        <v>67</v>
      </c>
      <c r="J19" s="47">
        <v>5</v>
      </c>
      <c r="K19" s="40">
        <f>IF(H14&lt;&gt;"",H14/(H19/J19),"")</f>
        <v>4.811252243246881</v>
      </c>
      <c r="L19" s="47" t="str">
        <f t="shared" si="0"/>
        <v>А</v>
      </c>
    </row>
    <row r="20" spans="1:12" ht="15.75">
      <c r="A20" s="45">
        <v>3</v>
      </c>
      <c r="B20" s="42" t="s">
        <v>120</v>
      </c>
      <c r="C20" s="43"/>
      <c r="D20" s="43"/>
      <c r="E20" s="43"/>
      <c r="F20" s="44"/>
      <c r="G20" s="46" t="s">
        <v>121</v>
      </c>
      <c r="H20" s="45"/>
      <c r="I20" s="10" t="s">
        <v>67</v>
      </c>
      <c r="J20" s="47"/>
      <c r="K20" s="10" t="s">
        <v>71</v>
      </c>
      <c r="L20" s="47" t="str">
        <f t="shared" si="0"/>
        <v>А</v>
      </c>
    </row>
    <row r="21" spans="1:12" ht="15.75">
      <c r="A21" s="45">
        <v>3</v>
      </c>
      <c r="B21" s="42" t="s">
        <v>122</v>
      </c>
      <c r="C21" s="43"/>
      <c r="D21" s="43"/>
      <c r="E21" s="43"/>
      <c r="F21" s="44"/>
      <c r="G21" s="46" t="s">
        <v>107</v>
      </c>
      <c r="H21" s="45"/>
      <c r="I21" s="10" t="s">
        <v>67</v>
      </c>
      <c r="J21" s="47"/>
      <c r="K21" s="10" t="s">
        <v>71</v>
      </c>
      <c r="L21" s="47" t="str">
        <f t="shared" si="0"/>
        <v>А</v>
      </c>
    </row>
    <row r="22" spans="1:12" ht="15.75">
      <c r="A22" s="45">
        <v>4</v>
      </c>
      <c r="B22" s="48" t="s">
        <v>123</v>
      </c>
      <c r="C22" s="43"/>
      <c r="D22" s="43"/>
      <c r="E22" s="43"/>
      <c r="F22" s="44"/>
      <c r="G22" s="46" t="s">
        <v>124</v>
      </c>
      <c r="H22" s="45">
        <v>10500</v>
      </c>
      <c r="I22" s="10" t="s">
        <v>67</v>
      </c>
      <c r="J22" s="47">
        <v>100</v>
      </c>
      <c r="K22" s="10">
        <f>J22</f>
        <v>100</v>
      </c>
      <c r="L22" s="47" t="str">
        <f t="shared" si="0"/>
        <v>В</v>
      </c>
    </row>
    <row r="23" spans="1:12" ht="16.5" thickBot="1">
      <c r="A23" s="99">
        <v>5</v>
      </c>
      <c r="B23" s="49" t="s">
        <v>126</v>
      </c>
      <c r="C23" s="50"/>
      <c r="D23" s="50"/>
      <c r="E23" s="50"/>
      <c r="F23" s="51"/>
      <c r="G23" s="52" t="s">
        <v>125</v>
      </c>
      <c r="H23" s="99">
        <v>10500</v>
      </c>
      <c r="I23" s="54" t="s">
        <v>67</v>
      </c>
      <c r="J23" s="53">
        <v>33</v>
      </c>
      <c r="K23" s="54" t="s">
        <v>71</v>
      </c>
      <c r="L23" s="53" t="str">
        <f t="shared" si="0"/>
        <v>В</v>
      </c>
    </row>
    <row r="24" spans="1:12" ht="16.5" thickBot="1">
      <c r="A24" s="4">
        <v>6</v>
      </c>
      <c r="B24" s="946" t="s">
        <v>76</v>
      </c>
      <c r="C24" s="947"/>
      <c r="D24" s="947"/>
      <c r="E24" s="947"/>
      <c r="F24" s="948"/>
      <c r="G24" s="71" t="str">
        <f>CONCATENATE(G19,"_лин")</f>
        <v>Iнн тсн_лин</v>
      </c>
      <c r="H24" s="71">
        <f>H18</f>
        <v>300</v>
      </c>
      <c r="I24" s="100" t="str">
        <f>I18</f>
        <v>/</v>
      </c>
      <c r="J24" s="72">
        <f>J18</f>
        <v>5</v>
      </c>
      <c r="K24" s="101">
        <f>IF(K19&lt;&gt;"",K19*SQRT(3),"")</f>
        <v>8.333333333333332</v>
      </c>
      <c r="L24" s="72" t="str">
        <f>L18</f>
        <v>А</v>
      </c>
    </row>
    <row r="25" ht="15.75">
      <c r="A25" s="91"/>
    </row>
    <row r="26" ht="15.75">
      <c r="A26" s="2" t="s">
        <v>77</v>
      </c>
    </row>
    <row r="27" ht="15.75">
      <c r="A27" s="2" t="s">
        <v>78</v>
      </c>
    </row>
  </sheetData>
  <sheetProtection/>
  <mergeCells count="20">
    <mergeCell ref="B4:F4"/>
    <mergeCell ref="B6:F6"/>
    <mergeCell ref="B5:F5"/>
    <mergeCell ref="G5:J5"/>
    <mergeCell ref="G6:J6"/>
    <mergeCell ref="B24:F24"/>
    <mergeCell ref="H14:I14"/>
    <mergeCell ref="H13:I13"/>
    <mergeCell ref="H12:I12"/>
    <mergeCell ref="H17:J17"/>
    <mergeCell ref="B17:F17"/>
    <mergeCell ref="B7:F7"/>
    <mergeCell ref="H11:I11"/>
    <mergeCell ref="H10:I10"/>
    <mergeCell ref="H9:I9"/>
    <mergeCell ref="H8:I8"/>
    <mergeCell ref="B11:F11"/>
    <mergeCell ref="B9:F9"/>
    <mergeCell ref="B8:F8"/>
    <mergeCell ref="H7:I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Петров Иван Михайлович</cp:lastModifiedBy>
  <cp:lastPrinted>2016-12-28T08:46:59Z</cp:lastPrinted>
  <dcterms:created xsi:type="dcterms:W3CDTF">1996-10-08T23:32:33Z</dcterms:created>
  <dcterms:modified xsi:type="dcterms:W3CDTF">2021-06-10T08:22:55Z</dcterms:modified>
  <cp:category/>
  <cp:version/>
  <cp:contentType/>
  <cp:contentStatus/>
</cp:coreProperties>
</file>